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\\김병수\자립지원\자립지원팀\00 - 장애인활동지원제도\2024년\예결산\결산\"/>
    </mc:Choice>
  </mc:AlternateContent>
  <xr:revisionPtr revIDLastSave="0" documentId="13_ncr:1_{8823651D-09B4-4464-8BAC-065673590BD8}" xr6:coauthVersionLast="36" xr6:coauthVersionMax="36" xr10:uidLastSave="{00000000-0000-0000-0000-000000000000}"/>
  <bookViews>
    <workbookView xWindow="0" yWindow="0" windowWidth="20340" windowHeight="11430" tabRatio="797" activeTab="7" xr2:uid="{00000000-000D-0000-FFFF-FFFF00000000}"/>
  </bookViews>
  <sheets>
    <sheet name="표지" sheetId="11" r:id="rId1"/>
    <sheet name="총괄표" sheetId="14" r:id="rId2"/>
    <sheet name="세입결산서" sheetId="2" r:id="rId3"/>
    <sheet name="세출결산서" sheetId="1" r:id="rId4"/>
    <sheet name="과목전용조서" sheetId="3" r:id="rId5"/>
    <sheet name="예비비사용조서" sheetId="4" r:id="rId6"/>
    <sheet name="현금 및 예금명세서" sheetId="13" r:id="rId7"/>
    <sheet name="정부보조금명세서" sheetId="6" r:id="rId8"/>
    <sheet name="인건비명세서" sheetId="7" r:id="rId9"/>
    <sheet name="사업비명세서" sheetId="8" r:id="rId10"/>
    <sheet name="감사보고서" sheetId="12" r:id="rId11"/>
  </sheets>
  <externalReferences>
    <externalReference r:id="rId12"/>
  </externalReferences>
  <definedNames>
    <definedName name="_xlnm.Print_Area" localSheetId="2">세입결산서!$A$1:$H$49</definedName>
    <definedName name="_xlnm.Print_Area" localSheetId="3">세출결산서!$A$1:$H$97</definedName>
    <definedName name="_xlnm.Print_Area" localSheetId="0">표지!$A$1:$M$25</definedName>
  </definedNames>
  <calcPr calcId="191029"/>
</workbook>
</file>

<file path=xl/calcChain.xml><?xml version="1.0" encoding="utf-8"?>
<calcChain xmlns="http://schemas.openxmlformats.org/spreadsheetml/2006/main">
  <c r="F5" i="14" l="1"/>
  <c r="J6" i="14"/>
  <c r="K6" i="14"/>
  <c r="D7" i="14"/>
  <c r="D6" i="14" s="1"/>
  <c r="E7" i="14"/>
  <c r="F7" i="14" s="1"/>
  <c r="J7" i="14"/>
  <c r="K7" i="14"/>
  <c r="L7" i="14" s="1"/>
  <c r="F8" i="14"/>
  <c r="L8" i="14"/>
  <c r="F9" i="14"/>
  <c r="L9" i="14"/>
  <c r="F10" i="14"/>
  <c r="L10" i="14"/>
  <c r="F11" i="14"/>
  <c r="L11" i="14"/>
  <c r="F12" i="14"/>
  <c r="L12" i="14"/>
  <c r="J13" i="14"/>
  <c r="K13" i="14"/>
  <c r="L13" i="14"/>
  <c r="D14" i="14"/>
  <c r="D13" i="14" s="1"/>
  <c r="E14" i="14"/>
  <c r="E13" i="14" s="1"/>
  <c r="F13" i="14" s="1"/>
  <c r="F14" i="14"/>
  <c r="L14" i="14"/>
  <c r="F15" i="14"/>
  <c r="L15" i="14"/>
  <c r="J16" i="14"/>
  <c r="K16" i="14"/>
  <c r="L16" i="14"/>
  <c r="E17" i="14"/>
  <c r="E16" i="14" s="1"/>
  <c r="L17" i="14"/>
  <c r="F18" i="14"/>
  <c r="L18" i="14"/>
  <c r="D19" i="14"/>
  <c r="F19" i="14" s="1"/>
  <c r="L19" i="14"/>
  <c r="L20" i="14"/>
  <c r="J22" i="14"/>
  <c r="J21" i="14" s="1"/>
  <c r="K22" i="14"/>
  <c r="K21" i="14" s="1"/>
  <c r="L21" i="14" s="1"/>
  <c r="L22" i="14"/>
  <c r="L23" i="14"/>
  <c r="L24" i="14"/>
  <c r="J25" i="14"/>
  <c r="J26" i="14"/>
  <c r="K26" i="14"/>
  <c r="K25" i="14" s="1"/>
  <c r="L25" i="14" s="1"/>
  <c r="L26" i="14"/>
  <c r="L27" i="14"/>
  <c r="L28" i="14"/>
  <c r="J29" i="14"/>
  <c r="K29" i="14"/>
  <c r="L29" i="14" s="1"/>
  <c r="J30" i="14"/>
  <c r="K30" i="14"/>
  <c r="L30" i="14" s="1"/>
  <c r="L31" i="14"/>
  <c r="J33" i="14"/>
  <c r="J32" i="14" s="1"/>
  <c r="K33" i="14"/>
  <c r="L33" i="14" s="1"/>
  <c r="L34" i="14"/>
  <c r="L35" i="14"/>
  <c r="J5" i="14" l="1"/>
  <c r="L6" i="14"/>
  <c r="K32" i="14"/>
  <c r="L32" i="14" s="1"/>
  <c r="E6" i="14"/>
  <c r="F6" i="14" s="1"/>
  <c r="D17" i="14"/>
  <c r="J49" i="2"/>
  <c r="K5" i="14" l="1"/>
  <c r="L5" i="14" s="1"/>
  <c r="F17" i="14"/>
  <c r="D16" i="14"/>
  <c r="F16" i="14" s="1"/>
  <c r="F30" i="1"/>
  <c r="F9" i="1" l="1"/>
  <c r="F6" i="1" l="1"/>
  <c r="F21" i="2" l="1"/>
  <c r="F20" i="2"/>
  <c r="G19" i="2"/>
  <c r="F19" i="2"/>
  <c r="E19" i="2"/>
  <c r="H18" i="2"/>
  <c r="H17" i="2"/>
  <c r="H19" i="2" l="1"/>
  <c r="F56" i="1" l="1"/>
  <c r="F59" i="1" s="1"/>
  <c r="F29" i="1"/>
  <c r="F57" i="1"/>
  <c r="G55" i="1"/>
  <c r="F55" i="1"/>
  <c r="E55" i="1"/>
  <c r="H54" i="1"/>
  <c r="H53" i="1"/>
  <c r="F23" i="2"/>
  <c r="F22" i="2"/>
  <c r="G16" i="2"/>
  <c r="F16" i="2"/>
  <c r="E16" i="2"/>
  <c r="H15" i="2"/>
  <c r="H14" i="2"/>
  <c r="H55" i="1" l="1"/>
  <c r="F58" i="1"/>
  <c r="H16" i="2"/>
  <c r="G20" i="2"/>
  <c r="G21" i="2"/>
  <c r="G22" i="2" s="1"/>
  <c r="E21" i="2"/>
  <c r="E22" i="2" s="1"/>
  <c r="E20" i="2"/>
  <c r="H20" i="2" s="1"/>
  <c r="F41" i="2"/>
  <c r="H41" i="2" s="1"/>
  <c r="G42" i="2"/>
  <c r="F42" i="2"/>
  <c r="E42" i="2"/>
  <c r="G41" i="2"/>
  <c r="E41" i="2"/>
  <c r="G13" i="2"/>
  <c r="F13" i="2"/>
  <c r="E13" i="2"/>
  <c r="H12" i="2"/>
  <c r="H11" i="2"/>
  <c r="G10" i="2"/>
  <c r="F10" i="2"/>
  <c r="E10" i="2"/>
  <c r="H9" i="2"/>
  <c r="H8" i="2"/>
  <c r="H22" i="2" l="1"/>
  <c r="H21" i="2"/>
  <c r="H42" i="2"/>
  <c r="H10" i="2"/>
  <c r="H13" i="2"/>
  <c r="F21" i="1" l="1"/>
  <c r="G21" i="1"/>
  <c r="E21" i="1"/>
  <c r="G20" i="1"/>
  <c r="E20" i="1"/>
  <c r="F20" i="1" l="1"/>
  <c r="G69" i="1"/>
  <c r="F69" i="1"/>
  <c r="F68" i="1"/>
  <c r="G68" i="1"/>
  <c r="E69" i="1"/>
  <c r="E68" i="1"/>
  <c r="G67" i="1"/>
  <c r="F67" i="1"/>
  <c r="E67" i="1"/>
  <c r="H66" i="1"/>
  <c r="H65" i="1"/>
  <c r="G57" i="1"/>
  <c r="G56" i="1"/>
  <c r="E57" i="1"/>
  <c r="E56" i="1"/>
  <c r="G45" i="1"/>
  <c r="F45" i="1"/>
  <c r="E45" i="1"/>
  <c r="G44" i="1"/>
  <c r="F44" i="1"/>
  <c r="E44" i="1"/>
  <c r="G30" i="1"/>
  <c r="G29" i="1"/>
  <c r="E30" i="1"/>
  <c r="E29" i="1"/>
  <c r="F47" i="1" l="1"/>
  <c r="H69" i="1"/>
  <c r="H68" i="1"/>
  <c r="E58" i="1"/>
  <c r="E70" i="1"/>
  <c r="G70" i="1"/>
  <c r="E46" i="1"/>
  <c r="F31" i="1"/>
  <c r="H67" i="1"/>
  <c r="H29" i="1"/>
  <c r="H45" i="1"/>
  <c r="E31" i="1"/>
  <c r="E89" i="1"/>
  <c r="E92" i="1" s="1"/>
  <c r="G90" i="1"/>
  <c r="F90" i="1"/>
  <c r="F93" i="1" s="1"/>
  <c r="E90" i="1"/>
  <c r="E93" i="1" s="1"/>
  <c r="F89" i="1"/>
  <c r="F92" i="1" s="1"/>
  <c r="G89" i="1"/>
  <c r="G92" i="1" s="1"/>
  <c r="E78" i="1"/>
  <c r="E81" i="1" s="1"/>
  <c r="F78" i="1"/>
  <c r="G78" i="1"/>
  <c r="G81" i="1" s="1"/>
  <c r="F77" i="1"/>
  <c r="F80" i="1" s="1"/>
  <c r="G77" i="1"/>
  <c r="G80" i="1" s="1"/>
  <c r="E77" i="1"/>
  <c r="E80" i="1" s="1"/>
  <c r="E71" i="1"/>
  <c r="E72" i="1"/>
  <c r="F72" i="1"/>
  <c r="G72" i="1"/>
  <c r="F71" i="1"/>
  <c r="G88" i="1"/>
  <c r="F88" i="1"/>
  <c r="E88" i="1"/>
  <c r="G85" i="1"/>
  <c r="F85" i="1"/>
  <c r="E85" i="1"/>
  <c r="G76" i="1"/>
  <c r="F76" i="1"/>
  <c r="E76" i="1"/>
  <c r="G64" i="1"/>
  <c r="F64" i="1"/>
  <c r="E64" i="1"/>
  <c r="G52" i="1"/>
  <c r="F52" i="1"/>
  <c r="E52" i="1"/>
  <c r="E60" i="1"/>
  <c r="G60" i="1"/>
  <c r="G59" i="1"/>
  <c r="E59" i="1"/>
  <c r="G43" i="1"/>
  <c r="F43" i="1"/>
  <c r="E43" i="1"/>
  <c r="G40" i="1"/>
  <c r="F40" i="1"/>
  <c r="E40" i="1"/>
  <c r="G37" i="1"/>
  <c r="F37" i="1"/>
  <c r="E37" i="1"/>
  <c r="G34" i="1"/>
  <c r="F34" i="1"/>
  <c r="E34" i="1"/>
  <c r="H50" i="1"/>
  <c r="H51" i="1"/>
  <c r="H62" i="1"/>
  <c r="H63" i="1"/>
  <c r="H74" i="1"/>
  <c r="H75" i="1"/>
  <c r="H83" i="1"/>
  <c r="H84" i="1"/>
  <c r="H86" i="1"/>
  <c r="H87" i="1"/>
  <c r="H6" i="1"/>
  <c r="H8" i="1"/>
  <c r="H9" i="1"/>
  <c r="H11" i="1"/>
  <c r="H12" i="1"/>
  <c r="H14" i="1"/>
  <c r="H15" i="1"/>
  <c r="H17" i="1"/>
  <c r="H18" i="1"/>
  <c r="H23" i="1"/>
  <c r="H24" i="1"/>
  <c r="H26" i="1"/>
  <c r="H27" i="1"/>
  <c r="H32" i="1"/>
  <c r="H33" i="1"/>
  <c r="H35" i="1"/>
  <c r="H36" i="1"/>
  <c r="H38" i="1"/>
  <c r="H39" i="1"/>
  <c r="H41" i="1"/>
  <c r="H42" i="1"/>
  <c r="G28" i="1"/>
  <c r="F28" i="1"/>
  <c r="E28" i="1"/>
  <c r="F25" i="1"/>
  <c r="G25" i="1"/>
  <c r="E25" i="1"/>
  <c r="G31" i="1"/>
  <c r="E47" i="1"/>
  <c r="G40" i="2"/>
  <c r="F40" i="2"/>
  <c r="E40" i="2"/>
  <c r="G37" i="2"/>
  <c r="F37" i="2"/>
  <c r="E37" i="2"/>
  <c r="F45" i="2"/>
  <c r="G45" i="2"/>
  <c r="E45" i="2"/>
  <c r="E44" i="2"/>
  <c r="G30" i="2"/>
  <c r="G33" i="2" s="1"/>
  <c r="F30" i="2"/>
  <c r="E30" i="2"/>
  <c r="G29" i="2"/>
  <c r="G32" i="2" s="1"/>
  <c r="F29" i="2"/>
  <c r="F32" i="2" s="1"/>
  <c r="E29" i="2"/>
  <c r="G28" i="2"/>
  <c r="F28" i="2"/>
  <c r="E28" i="2"/>
  <c r="H27" i="2"/>
  <c r="H26" i="2"/>
  <c r="H35" i="2"/>
  <c r="H36" i="2"/>
  <c r="H38" i="2"/>
  <c r="H39" i="2"/>
  <c r="H6" i="2"/>
  <c r="H5" i="2"/>
  <c r="F7" i="2"/>
  <c r="G7" i="2"/>
  <c r="E7" i="2"/>
  <c r="E23" i="2"/>
  <c r="G24" i="2"/>
  <c r="G48" i="2" s="1"/>
  <c r="F33" i="2" l="1"/>
  <c r="F34" i="2" s="1"/>
  <c r="F31" i="2"/>
  <c r="E95" i="1"/>
  <c r="F47" i="2"/>
  <c r="H28" i="2"/>
  <c r="H85" i="1"/>
  <c r="F81" i="1"/>
  <c r="F82" i="1" s="1"/>
  <c r="F79" i="1"/>
  <c r="H88" i="1"/>
  <c r="F91" i="1"/>
  <c r="H40" i="1"/>
  <c r="H76" i="1"/>
  <c r="E79" i="1"/>
  <c r="H78" i="1"/>
  <c r="E94" i="1"/>
  <c r="H28" i="1"/>
  <c r="H25" i="1"/>
  <c r="H77" i="1"/>
  <c r="H90" i="1"/>
  <c r="G93" i="1"/>
  <c r="H93" i="1" s="1"/>
  <c r="H44" i="1"/>
  <c r="F46" i="1"/>
  <c r="G61" i="1"/>
  <c r="H57" i="1"/>
  <c r="G79" i="1"/>
  <c r="H52" i="1"/>
  <c r="H40" i="2"/>
  <c r="G23" i="2"/>
  <c r="H43" i="1"/>
  <c r="H37" i="1"/>
  <c r="H31" i="1"/>
  <c r="F70" i="1"/>
  <c r="H70" i="1" s="1"/>
  <c r="H64" i="1"/>
  <c r="H72" i="1"/>
  <c r="G71" i="1"/>
  <c r="G73" i="1" s="1"/>
  <c r="H37" i="2"/>
  <c r="G43" i="2"/>
  <c r="G46" i="2" s="1"/>
  <c r="H45" i="2"/>
  <c r="E43" i="2"/>
  <c r="E46" i="2" s="1"/>
  <c r="G44" i="2"/>
  <c r="F43" i="2"/>
  <c r="F46" i="2" s="1"/>
  <c r="F44" i="2"/>
  <c r="H30" i="2"/>
  <c r="H29" i="2"/>
  <c r="F24" i="2"/>
  <c r="E24" i="2"/>
  <c r="H7" i="2"/>
  <c r="G46" i="1"/>
  <c r="H30" i="1"/>
  <c r="G58" i="1"/>
  <c r="H56" i="1"/>
  <c r="F73" i="1"/>
  <c r="F60" i="1"/>
  <c r="H60" i="1" s="1"/>
  <c r="H59" i="1"/>
  <c r="F94" i="1"/>
  <c r="H92" i="1"/>
  <c r="G91" i="1"/>
  <c r="H89" i="1"/>
  <c r="E91" i="1"/>
  <c r="G82" i="1"/>
  <c r="H80" i="1"/>
  <c r="E82" i="1"/>
  <c r="E73" i="1"/>
  <c r="E61" i="1"/>
  <c r="H34" i="1"/>
  <c r="G34" i="2"/>
  <c r="E31" i="2"/>
  <c r="E32" i="2"/>
  <c r="E47" i="2" s="1"/>
  <c r="G31" i="2"/>
  <c r="E33" i="2"/>
  <c r="G19" i="1"/>
  <c r="F19" i="1"/>
  <c r="E19" i="1"/>
  <c r="G16" i="1"/>
  <c r="F16" i="1"/>
  <c r="E16" i="1"/>
  <c r="G13" i="1"/>
  <c r="F13" i="1"/>
  <c r="E13" i="1"/>
  <c r="G10" i="1"/>
  <c r="F10" i="1"/>
  <c r="E10" i="1"/>
  <c r="F7" i="1"/>
  <c r="G7" i="1"/>
  <c r="E7" i="1"/>
  <c r="H5" i="1"/>
  <c r="G47" i="1"/>
  <c r="G95" i="1" s="1"/>
  <c r="F48" i="2" l="1"/>
  <c r="F49" i="2" s="1"/>
  <c r="F25" i="2"/>
  <c r="H81" i="1"/>
  <c r="G25" i="2"/>
  <c r="G47" i="2"/>
  <c r="G49" i="2" s="1"/>
  <c r="E25" i="2"/>
  <c r="E48" i="2"/>
  <c r="H23" i="2"/>
  <c r="H16" i="1"/>
  <c r="H19" i="1"/>
  <c r="H58" i="1"/>
  <c r="H46" i="1"/>
  <c r="H79" i="1"/>
  <c r="H13" i="1"/>
  <c r="G94" i="1"/>
  <c r="H94" i="1" s="1"/>
  <c r="H91" i="1"/>
  <c r="H10" i="1"/>
  <c r="H44" i="2"/>
  <c r="H32" i="2"/>
  <c r="H73" i="1"/>
  <c r="H71" i="1"/>
  <c r="H7" i="1"/>
  <c r="E48" i="1"/>
  <c r="E96" i="1" s="1"/>
  <c r="E22" i="1"/>
  <c r="H46" i="2"/>
  <c r="H43" i="2"/>
  <c r="H31" i="2"/>
  <c r="H24" i="2"/>
  <c r="G48" i="1"/>
  <c r="G96" i="1" s="1"/>
  <c r="G22" i="1"/>
  <c r="F95" i="1"/>
  <c r="H20" i="1"/>
  <c r="F48" i="1"/>
  <c r="F96" i="1" s="1"/>
  <c r="H21" i="1"/>
  <c r="F22" i="1"/>
  <c r="F61" i="1"/>
  <c r="H61" i="1" s="1"/>
  <c r="H82" i="1"/>
  <c r="H33" i="2"/>
  <c r="E34" i="2"/>
  <c r="H34" i="2" s="1"/>
  <c r="H48" i="2" l="1"/>
  <c r="H25" i="2"/>
  <c r="H47" i="2"/>
  <c r="E97" i="1"/>
  <c r="E49" i="1"/>
  <c r="E49" i="2"/>
  <c r="H49" i="2" s="1"/>
  <c r="F49" i="1"/>
  <c r="H48" i="1"/>
  <c r="H22" i="1"/>
  <c r="H95" i="1"/>
  <c r="H47" i="1"/>
  <c r="G97" i="1"/>
  <c r="G49" i="1"/>
  <c r="H96" i="1" l="1"/>
  <c r="F97" i="1"/>
  <c r="H97" i="1" s="1"/>
  <c r="H4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3" authorId="0" shapeId="0" xr:uid="{00000000-0006-0000-0200-000001000000}">
      <text>
        <r>
          <rPr>
            <b/>
            <sz val="9"/>
            <color indexed="81"/>
            <rFont val="돋움"/>
            <family val="3"/>
            <charset val="129"/>
          </rPr>
          <t>사회보장정보원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정부지원금</t>
        </r>
      </text>
    </comment>
    <comment ref="F3" authorId="0" shapeId="0" xr:uid="{00000000-0006-0000-0200-000002000000}">
      <text>
        <r>
          <rPr>
            <b/>
            <sz val="9"/>
            <color indexed="81"/>
            <rFont val="돋움"/>
            <family val="3"/>
            <charset val="129"/>
          </rPr>
          <t>사회보정정보원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본인부담금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차입금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전입금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이자수입</t>
        </r>
      </text>
    </comment>
    <comment ref="G3" authorId="0" shapeId="0" xr:uid="{00000000-0006-0000-0200-000003000000}">
      <text>
        <r>
          <rPr>
            <b/>
            <sz val="9"/>
            <color indexed="81"/>
            <rFont val="돋움"/>
            <family val="3"/>
            <charset val="129"/>
          </rPr>
          <t>사용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안함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3" authorId="0" shapeId="0" xr:uid="{00000000-0006-0000-0300-000001000000}">
      <text>
        <r>
          <rPr>
            <b/>
            <sz val="9"/>
            <color indexed="81"/>
            <rFont val="돋움"/>
            <family val="3"/>
            <charset val="129"/>
          </rPr>
          <t>세입결산서와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</t>
        </r>
      </text>
    </comment>
    <comment ref="F87" authorId="0" shapeId="0" xr:uid="{CB0C5CD7-23E7-46FF-9B44-9E00A8807B93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-&gt;2025</t>
        </r>
        <r>
          <rPr>
            <b/>
            <sz val="9"/>
            <color indexed="81"/>
            <rFont val="돋움"/>
            <family val="3"/>
            <charset val="129"/>
          </rPr>
          <t>년
넘어가는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이월금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<sst xmlns="http://schemas.openxmlformats.org/spreadsheetml/2006/main" count="427" uniqueCount="204">
  <si>
    <t>과목</t>
  </si>
  <si>
    <t>구분</t>
  </si>
  <si>
    <t>후원금</t>
  </si>
  <si>
    <t>계</t>
  </si>
  <si>
    <t>관</t>
  </si>
  <si>
    <t>항</t>
  </si>
  <si>
    <t>목</t>
  </si>
  <si>
    <t>예산</t>
  </si>
  <si>
    <t>결산</t>
  </si>
  <si>
    <t>증감</t>
  </si>
  <si>
    <t>합계</t>
  </si>
  <si>
    <t>총계</t>
  </si>
  <si>
    <t>예산액</t>
  </si>
  <si>
    <t>전용액</t>
  </si>
  <si>
    <t>예산현액</t>
  </si>
  <si>
    <t>(1+2=3)</t>
  </si>
  <si>
    <t>지출액</t>
  </si>
  <si>
    <t>불용액</t>
  </si>
  <si>
    <t>(3-4)</t>
  </si>
  <si>
    <t>전용사유</t>
  </si>
  <si>
    <t>과목전용조서</t>
    <phoneticPr fontId="3" type="noConversion"/>
  </si>
  <si>
    <t>예비비사용조서</t>
  </si>
  <si>
    <t>사용일자</t>
  </si>
  <si>
    <t>금액</t>
  </si>
  <si>
    <t>사유</t>
  </si>
  <si>
    <t>사용내역</t>
  </si>
  <si>
    <t>비고</t>
  </si>
  <si>
    <t>정부보조금명세서</t>
  </si>
  <si>
    <t>보조구분</t>
  </si>
  <si>
    <t>보조내역</t>
  </si>
  <si>
    <t>보조기관</t>
  </si>
  <si>
    <t>산출기초</t>
  </si>
  <si>
    <t>산출내역</t>
  </si>
  <si>
    <t>내역</t>
  </si>
  <si>
    <t>소계</t>
    <phoneticPr fontId="3" type="noConversion"/>
  </si>
  <si>
    <t>세입</t>
    <phoneticPr fontId="3" type="noConversion"/>
  </si>
  <si>
    <t>세출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</si>
  <si>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</si>
  <si>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</si>
  <si>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</si>
  <si>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증감</t>
    <phoneticPr fontId="3" type="noConversion"/>
  </si>
  <si>
    <t>총계</t>
    <phoneticPr fontId="3" type="noConversion"/>
  </si>
  <si>
    <t>사무비</t>
    <phoneticPr fontId="3" type="noConversion"/>
  </si>
  <si>
    <t>인건비</t>
    <phoneticPr fontId="3" type="noConversion"/>
  </si>
  <si>
    <t>급여</t>
    <phoneticPr fontId="3" type="noConversion"/>
  </si>
  <si>
    <t>사회보험부담금</t>
    <phoneticPr fontId="3" type="noConversion"/>
  </si>
  <si>
    <t>기타후생경비</t>
    <phoneticPr fontId="3" type="noConversion"/>
  </si>
  <si>
    <t>업무추진비</t>
    <phoneticPr fontId="3" type="noConversion"/>
  </si>
  <si>
    <t>이월금</t>
    <phoneticPr fontId="3" type="noConversion"/>
  </si>
  <si>
    <t>회의비</t>
    <phoneticPr fontId="3" type="noConversion"/>
  </si>
  <si>
    <t>운영비</t>
    <phoneticPr fontId="3" type="noConversion"/>
  </si>
  <si>
    <t>기타예금이자수입</t>
    <phoneticPr fontId="3" type="noConversion"/>
  </si>
  <si>
    <t>재산조성비</t>
    <phoneticPr fontId="3" type="noConversion"/>
  </si>
  <si>
    <t>자산취득비</t>
    <phoneticPr fontId="3" type="noConversion"/>
  </si>
  <si>
    <t>사업비</t>
    <phoneticPr fontId="3" type="noConversion"/>
  </si>
  <si>
    <t>예비비</t>
    <phoneticPr fontId="3" type="noConversion"/>
  </si>
  <si>
    <t>( 단위 : 천원)</t>
  </si>
  <si>
    <t>예산</t>
    <phoneticPr fontId="3" type="noConversion"/>
  </si>
  <si>
    <t>결산</t>
    <phoneticPr fontId="3" type="noConversion"/>
  </si>
  <si>
    <t>정부
보조금</t>
    <phoneticPr fontId="3" type="noConversion"/>
  </si>
  <si>
    <t>시설
부담금</t>
    <phoneticPr fontId="3" type="noConversion"/>
  </si>
  <si>
    <t>시설
부담금</t>
    <phoneticPr fontId="3" type="noConversion"/>
  </si>
  <si>
    <t>(단위: 원)</t>
    <phoneticPr fontId="3" type="noConversion"/>
  </si>
  <si>
    <t>사무비</t>
    <phoneticPr fontId="3" type="noConversion"/>
  </si>
  <si>
    <t>인건비</t>
    <phoneticPr fontId="3" type="noConversion"/>
  </si>
  <si>
    <t>급여</t>
    <phoneticPr fontId="3" type="noConversion"/>
  </si>
  <si>
    <t>제수당</t>
    <phoneticPr fontId="3" type="noConversion"/>
  </si>
  <si>
    <t>합계</t>
    <phoneticPr fontId="3" type="noConversion"/>
  </si>
  <si>
    <t>수용비 및 수수료</t>
    <phoneticPr fontId="3" type="noConversion"/>
  </si>
  <si>
    <t>공공요금</t>
    <phoneticPr fontId="3" type="noConversion"/>
  </si>
  <si>
    <t>운영비</t>
    <phoneticPr fontId="3" type="noConversion"/>
  </si>
  <si>
    <t>사업비</t>
    <phoneticPr fontId="3" type="noConversion"/>
  </si>
  <si>
    <t>회의비</t>
    <phoneticPr fontId="3" type="noConversion"/>
  </si>
  <si>
    <t>여비</t>
    <phoneticPr fontId="3" type="noConversion"/>
  </si>
  <si>
    <t>예비비 및 기타</t>
    <phoneticPr fontId="3" type="noConversion"/>
  </si>
  <si>
    <t>사업수입</t>
    <phoneticPr fontId="3" type="noConversion"/>
  </si>
  <si>
    <t>정부
보조금</t>
    <phoneticPr fontId="3" type="noConversion"/>
  </si>
  <si>
    <t>소계</t>
    <phoneticPr fontId="3" type="noConversion"/>
  </si>
  <si>
    <t>장애인활동지원사업수입</t>
    <phoneticPr fontId="3" type="noConversion"/>
  </si>
  <si>
    <t>소계</t>
    <phoneticPr fontId="3" type="noConversion"/>
  </si>
  <si>
    <t>합계</t>
    <phoneticPr fontId="3" type="noConversion"/>
  </si>
  <si>
    <t>이월금</t>
    <phoneticPr fontId="3" type="noConversion"/>
  </si>
  <si>
    <t>소계</t>
    <phoneticPr fontId="3" type="noConversion"/>
  </si>
  <si>
    <t>활동지원사업비</t>
    <phoneticPr fontId="3" type="noConversion"/>
  </si>
  <si>
    <t>활동지원사업비</t>
    <phoneticPr fontId="3" type="noConversion"/>
  </si>
  <si>
    <t>현금 및 예금명세서</t>
    <phoneticPr fontId="3" type="noConversion"/>
  </si>
  <si>
    <t>구분</t>
    <phoneticPr fontId="3" type="noConversion"/>
  </si>
  <si>
    <t>예금</t>
    <phoneticPr fontId="3" type="noConversion"/>
  </si>
  <si>
    <t>예금종류</t>
    <phoneticPr fontId="3" type="noConversion"/>
  </si>
  <si>
    <t>예치은행</t>
    <phoneticPr fontId="3" type="noConversion"/>
  </si>
  <si>
    <t>계좌번호</t>
    <phoneticPr fontId="3" type="noConversion"/>
  </si>
  <si>
    <t>전년도 이월액</t>
    <phoneticPr fontId="3" type="noConversion"/>
  </si>
  <si>
    <t>현재잔액</t>
    <phoneticPr fontId="3" type="noConversion"/>
  </si>
  <si>
    <t>비고</t>
    <phoneticPr fontId="3" type="noConversion"/>
  </si>
  <si>
    <r>
      <t>세입결산서</t>
    </r>
    <r>
      <rPr>
        <b/>
        <u/>
        <sz val="15"/>
        <color rgb="FF000000"/>
        <rFont val="한양신명조"/>
        <family val="3"/>
        <charset val="129"/>
      </rPr>
      <t/>
    </r>
    <phoneticPr fontId="3" type="noConversion"/>
  </si>
  <si>
    <r>
      <t>세출결산서</t>
    </r>
    <r>
      <rPr>
        <b/>
        <u/>
        <sz val="15"/>
        <color rgb="FF000000"/>
        <rFont val="한양신명조"/>
        <family val="3"/>
        <charset val="129"/>
      </rPr>
      <t/>
    </r>
    <phoneticPr fontId="3" type="noConversion"/>
  </si>
  <si>
    <t>전용
연월일</t>
    <phoneticPr fontId="3" type="noConversion"/>
  </si>
  <si>
    <t>수령일</t>
    <phoneticPr fontId="3" type="noConversion"/>
  </si>
  <si>
    <t>전년도
이월금</t>
    <phoneticPr fontId="3" type="noConversion"/>
  </si>
  <si>
    <t>기타
잡수입</t>
    <phoneticPr fontId="3" type="noConversion"/>
  </si>
  <si>
    <t>기관
운영비</t>
    <phoneticPr fontId="3" type="noConversion"/>
  </si>
  <si>
    <t>업무
추진비</t>
    <phoneticPr fontId="3" type="noConversion"/>
  </si>
  <si>
    <t>제세
공과금</t>
    <phoneticPr fontId="3" type="noConversion"/>
  </si>
  <si>
    <t>자산
취득비</t>
    <phoneticPr fontId="3" type="noConversion"/>
  </si>
  <si>
    <t>(1)</t>
    <phoneticPr fontId="3" type="noConversion"/>
  </si>
  <si>
    <t>(2)</t>
    <phoneticPr fontId="3" type="noConversion"/>
  </si>
  <si>
    <t>(4)</t>
    <phoneticPr fontId="3" type="noConversion"/>
  </si>
  <si>
    <t>퇴직적립금</t>
    <phoneticPr fontId="3" type="noConversion"/>
  </si>
  <si>
    <t>기타후생경비</t>
    <phoneticPr fontId="3" type="noConversion"/>
  </si>
  <si>
    <t>시설비</t>
    <phoneticPr fontId="3" type="noConversion"/>
  </si>
  <si>
    <t>장애인복지사업비</t>
    <phoneticPr fontId="3" type="noConversion"/>
  </si>
  <si>
    <t>차기년도이월금</t>
    <phoneticPr fontId="3" type="noConversion"/>
  </si>
  <si>
    <t>실습교육수입</t>
    <phoneticPr fontId="3" type="noConversion"/>
  </si>
  <si>
    <t>잡수입</t>
    <phoneticPr fontId="3" type="noConversion"/>
  </si>
  <si>
    <t>장애인
활동지원
수입</t>
    <phoneticPr fontId="3" type="noConversion"/>
  </si>
  <si>
    <t>전년도이월금</t>
    <phoneticPr fontId="3" type="noConversion"/>
  </si>
  <si>
    <t>기타잡수입</t>
    <phoneticPr fontId="3" type="noConversion"/>
  </si>
  <si>
    <t>장애인복지사업비</t>
    <phoneticPr fontId="3" type="noConversion"/>
  </si>
  <si>
    <t>입출금통장</t>
    <phoneticPr fontId="3" type="noConversion"/>
  </si>
  <si>
    <t>신한은행</t>
    <phoneticPr fontId="3" type="noConversion"/>
  </si>
  <si>
    <t>100-030-501961</t>
    <phoneticPr fontId="3" type="noConversion"/>
  </si>
  <si>
    <t>급여</t>
    <phoneticPr fontId="3" type="noConversion"/>
  </si>
  <si>
    <t>제수당</t>
    <phoneticPr fontId="3" type="noConversion"/>
  </si>
  <si>
    <t>사회보험부담금</t>
    <phoneticPr fontId="3" type="noConversion"/>
  </si>
  <si>
    <t>퇴직적립금</t>
    <phoneticPr fontId="3" type="noConversion"/>
  </si>
  <si>
    <t>기타후생경비</t>
    <phoneticPr fontId="3" type="noConversion"/>
  </si>
  <si>
    <t>활동지원사업비</t>
    <phoneticPr fontId="3" type="noConversion"/>
  </si>
  <si>
    <t>온기나눔사업비</t>
    <phoneticPr fontId="3" type="noConversion"/>
  </si>
  <si>
    <t>따뜻한겨울나기사업비</t>
    <phoneticPr fontId="3" type="noConversion"/>
  </si>
  <si>
    <t>서울시립노원시각장애인복지관</t>
    <phoneticPr fontId="3" type="noConversion"/>
  </si>
  <si>
    <t>가산수당</t>
    <phoneticPr fontId="3" type="noConversion"/>
  </si>
  <si>
    <t>시설장비유지보수비</t>
    <phoneticPr fontId="3" type="noConversion"/>
  </si>
  <si>
    <t>전담인력여름휴가비 900,000원</t>
    <phoneticPr fontId="3" type="noConversion"/>
  </si>
  <si>
    <t>전담인력체력단련비 900,000원</t>
    <phoneticPr fontId="3" type="noConversion"/>
  </si>
  <si>
    <t>활동지원사
송년의 밤</t>
    <phoneticPr fontId="3" type="noConversion"/>
  </si>
  <si>
    <t>문화여가지원사업비</t>
    <phoneticPr fontId="3" type="noConversion"/>
  </si>
  <si>
    <t>2024년도
세 입 세 출 결 산 서</t>
    <phoneticPr fontId="3" type="noConversion"/>
  </si>
  <si>
    <t>2024년도 세입·세출 결산 총괄표</t>
    <phoneticPr fontId="3" type="noConversion"/>
  </si>
  <si>
    <t>(2024년  12월  31일  현재)</t>
    <phoneticPr fontId="3" type="noConversion"/>
  </si>
  <si>
    <t>교통비지원수입</t>
    <phoneticPr fontId="3" type="noConversion"/>
  </si>
  <si>
    <t>독감예방접종비</t>
    <phoneticPr fontId="3" type="noConversion"/>
  </si>
  <si>
    <t>기관운영비</t>
    <phoneticPr fontId="3" type="noConversion"/>
  </si>
  <si>
    <t>제세공과금</t>
    <phoneticPr fontId="3" type="noConversion"/>
  </si>
  <si>
    <t>잡지출</t>
    <phoneticPr fontId="3" type="noConversion"/>
  </si>
  <si>
    <t>반환금</t>
    <phoneticPr fontId="3" type="noConversion"/>
  </si>
  <si>
    <t>예비비(차기년도이월금)</t>
    <phoneticPr fontId="3" type="noConversion"/>
  </si>
  <si>
    <t>예금이자수입</t>
    <phoneticPr fontId="3" type="noConversion"/>
  </si>
  <si>
    <t>자산조성비</t>
    <phoneticPr fontId="3" type="noConversion"/>
  </si>
  <si>
    <t>시설장비유지비</t>
    <phoneticPr fontId="3" type="noConversion"/>
  </si>
  <si>
    <t>반환금 - 독감예방접종비 잔액</t>
    <phoneticPr fontId="3" type="noConversion"/>
  </si>
  <si>
    <t>독감예방접종비 잔액 반납 - 노원구청</t>
    <phoneticPr fontId="3" type="noConversion"/>
  </si>
  <si>
    <t>과오결제건 반환
- 노원구청</t>
    <phoneticPr fontId="3" type="noConversion"/>
  </si>
  <si>
    <t>과오결제건 반환 
- 남양주시청</t>
    <phoneticPr fontId="3" type="noConversion"/>
  </si>
  <si>
    <t>반환금 - 장애인활동지원 과오결제건</t>
    <phoneticPr fontId="3" type="noConversion"/>
  </si>
  <si>
    <t>전담인력급여 140,507,680원</t>
    <phoneticPr fontId="3" type="noConversion"/>
  </si>
  <si>
    <t>활동지원사급여 2,885,392,480원</t>
    <phoneticPr fontId="3" type="noConversion"/>
  </si>
  <si>
    <t>3,025,900,160원</t>
    <phoneticPr fontId="3" type="noConversion"/>
  </si>
  <si>
    <t>전담인력가족수당 3,000,000원</t>
    <phoneticPr fontId="3" type="noConversion"/>
  </si>
  <si>
    <t>전담인력명절휴가비 10,525,200원</t>
    <phoneticPr fontId="3" type="noConversion"/>
  </si>
  <si>
    <t>전담인력정액급식비 4,320,000원</t>
    <phoneticPr fontId="3" type="noConversion"/>
  </si>
  <si>
    <t>활동지원사연차수당 134,283,901원</t>
    <phoneticPr fontId="3" type="noConversion"/>
  </si>
  <si>
    <t>활동지원사보수교육수당 11,473,130원</t>
    <phoneticPr fontId="3" type="noConversion"/>
  </si>
  <si>
    <t>활동지원사휴일수당 84,757,928원</t>
    <phoneticPr fontId="3" type="noConversion"/>
  </si>
  <si>
    <t>전담인력사회보험부담금 16,395,360원</t>
    <phoneticPr fontId="3" type="noConversion"/>
  </si>
  <si>
    <t>활동지원사사회보험부담금 243,174,270원</t>
    <phoneticPr fontId="3" type="noConversion"/>
  </si>
  <si>
    <t>259,569,630원</t>
    <phoneticPr fontId="3" type="noConversion"/>
  </si>
  <si>
    <t>전담인력복지포인트 1,400,000원</t>
    <phoneticPr fontId="3" type="noConversion"/>
  </si>
  <si>
    <t>활동지원사 독감예방접종비 1,530,000원</t>
    <phoneticPr fontId="3" type="noConversion"/>
  </si>
  <si>
    <t>활동지원사 다과비 1,183,258원</t>
    <phoneticPr fontId="3" type="noConversion"/>
  </si>
  <si>
    <t>6,201,758원</t>
    <phoneticPr fontId="3" type="noConversion"/>
  </si>
  <si>
    <t>활동지원사향정신성 약물검사비 2,088,500원</t>
    <phoneticPr fontId="3" type="noConversion"/>
  </si>
  <si>
    <t>1,893,000원</t>
    <phoneticPr fontId="3" type="noConversion"/>
  </si>
  <si>
    <t>984,084원</t>
    <phoneticPr fontId="3" type="noConversion"/>
  </si>
  <si>
    <t>이용자 간담회 겸 부정수급방지교육비</t>
    <phoneticPr fontId="3" type="noConversion"/>
  </si>
  <si>
    <t>6,850,000원</t>
    <phoneticPr fontId="3" type="noConversion"/>
  </si>
  <si>
    <t>답사비 125,000원*1회
식사비(대관료) 3,700,000원(1,800,000원*1회, 1,900,000원*1회)
현수막 제작비 25,000원*1회
홍보물품 제작비 3,000,000원*1회</t>
    <phoneticPr fontId="3" type="noConversion"/>
  </si>
  <si>
    <t>전담인력 교육연수비</t>
    <phoneticPr fontId="3" type="noConversion"/>
  </si>
  <si>
    <t>활동지원서비스 이용자 명절선물비(설) 6,888,000원*1회
활동지원서비스 이용자 명절선물비(추석) 7,473,000원*1회</t>
    <phoneticPr fontId="3" type="noConversion"/>
  </si>
  <si>
    <t>14,361,000원</t>
    <phoneticPr fontId="3" type="noConversion"/>
  </si>
  <si>
    <t>6,754,860원</t>
    <phoneticPr fontId="3" type="noConversion"/>
  </si>
  <si>
    <t>따뜻한겨울나기사업비 우편요금 3,860원*1회
따뜻한겨울나기사업비 김치구입비 6,751,000원*1회</t>
    <phoneticPr fontId="3" type="noConversion"/>
  </si>
  <si>
    <t>1차 문화여가지원사업 답사비 157,000원*1회
1차 문화여가지원사업 간식비 329,660원*1회
1차 문화여가지원사업 식비 1,650,000원*1회
1차 문화여가지원사업 버스대절료 2,050,000원*1회
2차 문화여가지원사업 답사비 92,000원*1회
2차 문화여가지원사업 여행배상책임공제비 260,000원*1회
2차 문화여가지원사업 간식비 317,280원*1회
2차 문화여가지원사업 행사진행비 2,778,000원*1회
2차 문화여가지원사업 행사진행비 1,500,000원*1회</t>
    <phoneticPr fontId="3" type="noConversion"/>
  </si>
  <si>
    <t>9,133,940원</t>
    <phoneticPr fontId="3" type="noConversion"/>
  </si>
  <si>
    <t>장애인뉴스자료제작사업비</t>
    <phoneticPr fontId="3" type="noConversion"/>
  </si>
  <si>
    <t>1,650,000원</t>
    <phoneticPr fontId="3" type="noConversion"/>
  </si>
  <si>
    <t>장애인 뉴스자료제작사업비 3,300,000원*5회</t>
    <phoneticPr fontId="3" type="noConversion"/>
  </si>
  <si>
    <t>스마트폰 데이터 지원비 157,750원*12회</t>
    <phoneticPr fontId="3" type="noConversion"/>
  </si>
  <si>
    <t>스마트폰 통신료</t>
    <phoneticPr fontId="3" type="noConversion"/>
  </si>
  <si>
    <t>활동지원사 보수교육 간식비</t>
    <phoneticPr fontId="3" type="noConversion"/>
  </si>
  <si>
    <t>1차 활동지원사 보수교육 간식구입비 125,104원*1회
1차 활동지원사 보수교육 간식구입비 360,000원*1회
2차 활동지원사 보수교육 간식구입비 138,980원*1회
2차 활동지원사 보수교육 간식구입비 360,000원*1회</t>
    <phoneticPr fontId="3" type="noConversion"/>
  </si>
  <si>
    <t>전담인력퇴직적립금 13,564,490원</t>
    <phoneticPr fontId="3" type="noConversion"/>
  </si>
  <si>
    <t>활동지원사퇴직적립금 252,246,051원</t>
    <phoneticPr fontId="3" type="noConversion"/>
  </si>
  <si>
    <t>265,810,541원</t>
    <phoneticPr fontId="3" type="noConversion"/>
  </si>
  <si>
    <t>전담인력시간외수당 2,925,050원</t>
    <phoneticPr fontId="3" type="noConversion"/>
  </si>
  <si>
    <t>활동지원사원거리교통비 1,476,000원</t>
    <phoneticPr fontId="3" type="noConversion"/>
  </si>
  <si>
    <t>286,511,959원</t>
    <phoneticPr fontId="3" type="noConversion"/>
  </si>
  <si>
    <t>인건비명세서</t>
    <phoneticPr fontId="3" type="noConversion"/>
  </si>
  <si>
    <t>식사비 계약금 300,000원*1회
식사비 5,740,000원*1회
우수활동지원사 포상비 및 경품행사비 2,000,000원*1회
공연팀 답례 상품권 구입비 300,000원*1회
기념품 제작비 2,700,000원*1회</t>
    <phoneticPr fontId="3" type="noConversion"/>
  </si>
  <si>
    <t>11,040,000원</t>
    <phoneticPr fontId="3" type="noConversion"/>
  </si>
  <si>
    <t>전년도이월금없이</t>
    <phoneticPr fontId="3" type="noConversion"/>
  </si>
  <si>
    <t>전국 장애인복지관 장애인활동지원교육 참가비 100,000원*1회
전국 장애인복지관 기획교육 참가비 100,000원*1회
전국 장애인복지관 인사노무교육 참가비 150,000원*1회
장애인활동지원기관 노무교육 참가비 40,000원*1회
장애인활동지원 전담인력 워크샵 1,779,120원*1회</t>
    <phoneticPr fontId="3" type="noConversion"/>
  </si>
  <si>
    <t>2,169,120원</t>
    <phoneticPr fontId="3" type="noConversion"/>
  </si>
  <si>
    <t>활동지원사가산수당 31,950,750원</t>
    <phoneticPr fontId="3" type="noConversion"/>
  </si>
  <si>
    <t>사업비명세서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</si>
</sst>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u/>
      <sz val="15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한컴바탕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48"/>
      <color theme="1"/>
      <name val="HY견고딕"/>
      <family val="1"/>
      <charset val="129"/>
    </font>
    <font>
      <sz val="22"/>
      <color theme="1"/>
      <name val="HY견고딕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u/>
      <sz val="20"/>
      <color theme="1"/>
      <name val="HY견고딕"/>
      <family val="1"/>
      <charset val="129"/>
    </font>
    <font>
      <u/>
      <sz val="20"/>
      <color rgb="FF000000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sz val="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6" fillId="0" borderId="0" applyFont="0" applyFill="0" applyBorder="0" applyAlignment="0" applyProtection="0">
      <alignment vertical="center"/>
    </xf>
  </cellStyleXfs>
  <cellXfs count="232">
    <xf numFmtId="0" fontId="0" fillId="0" borderId="0" xfId="0">
      <alignment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4" fillId="0" borderId="15" xfId="0" applyNumberFormat="1" applyFont="1" applyBorder="1" applyAlignment="1">
      <alignment horizontal="center" vertical="center" wrapText="1"/>
    </xf>
    <xf numFmtId="41" fontId="4" fillId="0" borderId="16" xfId="0" applyNumberFormat="1" applyFont="1" applyBorder="1" applyAlignment="1">
      <alignment horizontal="center" vertical="center" wrapText="1"/>
    </xf>
    <xf numFmtId="41" fontId="4" fillId="0" borderId="19" xfId="0" applyNumberFormat="1" applyFont="1" applyBorder="1" applyAlignment="1">
      <alignment horizontal="center" vertical="center" wrapText="1"/>
    </xf>
    <xf numFmtId="41" fontId="4" fillId="0" borderId="17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18" xfId="0" applyNumberFormat="1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1" fontId="7" fillId="0" borderId="21" xfId="0" applyNumberFormat="1" applyFont="1" applyBorder="1" applyAlignment="1">
      <alignment horizontal="center" vertical="center" wrapText="1"/>
    </xf>
    <xf numFmtId="41" fontId="7" fillId="0" borderId="30" xfId="0" applyNumberFormat="1" applyFont="1" applyBorder="1" applyAlignment="1">
      <alignment horizontal="center" vertical="center" wrapText="1"/>
    </xf>
    <xf numFmtId="41" fontId="7" fillId="0" borderId="30" xfId="0" applyNumberFormat="1" applyFont="1" applyBorder="1" applyAlignment="1" applyProtection="1">
      <alignment horizontal="center" vertical="center" wrapText="1"/>
      <protection locked="0"/>
    </xf>
    <xf numFmtId="41" fontId="7" fillId="0" borderId="31" xfId="0" applyNumberFormat="1" applyFont="1" applyBorder="1" applyAlignment="1">
      <alignment horizontal="center" vertical="center" wrapText="1"/>
    </xf>
    <xf numFmtId="41" fontId="7" fillId="0" borderId="31" xfId="0" applyNumberFormat="1" applyFont="1" applyBorder="1" applyAlignment="1" applyProtection="1">
      <alignment horizontal="center" vertical="center" wrapText="1"/>
      <protection locked="0"/>
    </xf>
    <xf numFmtId="41" fontId="7" fillId="0" borderId="27" xfId="0" applyNumberFormat="1" applyFont="1" applyBorder="1" applyAlignment="1" applyProtection="1">
      <alignment horizontal="center" vertical="center" wrapText="1"/>
      <protection locked="0"/>
    </xf>
    <xf numFmtId="41" fontId="7" fillId="0" borderId="28" xfId="0" applyNumberFormat="1" applyFont="1" applyBorder="1" applyAlignment="1" applyProtection="1">
      <alignment horizontal="center" vertical="center" wrapText="1"/>
      <protection locked="0"/>
    </xf>
    <xf numFmtId="41" fontId="7" fillId="4" borderId="28" xfId="0" applyNumberFormat="1" applyFont="1" applyFill="1" applyBorder="1" applyAlignment="1">
      <alignment horizontal="center" vertical="center" wrapText="1"/>
    </xf>
    <xf numFmtId="41" fontId="7" fillId="3" borderId="31" xfId="0" applyNumberFormat="1" applyFont="1" applyFill="1" applyBorder="1" applyAlignment="1">
      <alignment horizontal="center" vertical="center" wrapText="1"/>
    </xf>
    <xf numFmtId="41" fontId="7" fillId="3" borderId="32" xfId="0" applyNumberFormat="1" applyFont="1" applyFill="1" applyBorder="1" applyAlignment="1">
      <alignment horizontal="center" vertical="center" wrapText="1"/>
    </xf>
    <xf numFmtId="41" fontId="12" fillId="4" borderId="21" xfId="0" applyNumberFormat="1" applyFont="1" applyFill="1" applyBorder="1" applyAlignment="1">
      <alignment horizontal="center" vertical="center" wrapText="1"/>
    </xf>
    <xf numFmtId="41" fontId="7" fillId="4" borderId="21" xfId="0" applyNumberFormat="1" applyFont="1" applyFill="1" applyBorder="1" applyAlignment="1">
      <alignment horizontal="center" vertical="center" wrapText="1"/>
    </xf>
    <xf numFmtId="41" fontId="7" fillId="2" borderId="21" xfId="0" applyNumberFormat="1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41" fontId="6" fillId="0" borderId="21" xfId="0" applyNumberFormat="1" applyFont="1" applyBorder="1">
      <alignment vertical="center"/>
    </xf>
    <xf numFmtId="0" fontId="6" fillId="0" borderId="21" xfId="0" applyFont="1" applyBorder="1" applyAlignment="1">
      <alignment horizontal="center" vertical="top" shrinkToFit="1"/>
    </xf>
    <xf numFmtId="0" fontId="6" fillId="0" borderId="21" xfId="0" applyFont="1" applyFill="1" applyBorder="1" applyAlignment="1">
      <alignment horizontal="center" vertical="top" shrinkToFit="1"/>
    </xf>
    <xf numFmtId="41" fontId="6" fillId="2" borderId="21" xfId="0" applyNumberFormat="1" applyFont="1" applyFill="1" applyBorder="1">
      <alignment vertical="center"/>
    </xf>
    <xf numFmtId="0" fontId="1" fillId="0" borderId="7" xfId="0" applyNumberFormat="1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41" fontId="7" fillId="3" borderId="31" xfId="0" applyNumberFormat="1" applyFont="1" applyFill="1" applyBorder="1" applyAlignment="1">
      <alignment horizontal="center" vertical="center" wrapText="1"/>
    </xf>
    <xf numFmtId="41" fontId="7" fillId="3" borderId="32" xfId="0" applyNumberFormat="1" applyFont="1" applyFill="1" applyBorder="1" applyAlignment="1">
      <alignment horizontal="center" vertical="center" wrapText="1"/>
    </xf>
    <xf numFmtId="41" fontId="7" fillId="0" borderId="31" xfId="0" applyNumberFormat="1" applyFont="1" applyBorder="1" applyAlignment="1">
      <alignment horizontal="center" vertical="center" wrapText="1"/>
    </xf>
    <xf numFmtId="41" fontId="7" fillId="0" borderId="30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top"/>
    </xf>
    <xf numFmtId="0" fontId="6" fillId="0" borderId="0" xfId="0" applyFont="1" applyBorder="1" applyAlignment="1">
      <alignment horizontal="center" vertical="top"/>
    </xf>
    <xf numFmtId="0" fontId="6" fillId="0" borderId="0" xfId="0" applyFont="1" applyBorder="1">
      <alignment vertical="center"/>
    </xf>
    <xf numFmtId="41" fontId="6" fillId="0" borderId="0" xfId="0" applyNumberFormat="1" applyFont="1" applyBorder="1">
      <alignment vertical="center"/>
    </xf>
    <xf numFmtId="41" fontId="6" fillId="0" borderId="25" xfId="0" applyNumberFormat="1" applyFont="1" applyBorder="1">
      <alignment vertical="center"/>
    </xf>
    <xf numFmtId="0" fontId="6" fillId="0" borderId="24" xfId="0" applyFont="1" applyBorder="1" applyAlignment="1">
      <alignment horizontal="center" vertical="top" shrinkToFit="1"/>
    </xf>
    <xf numFmtId="41" fontId="6" fillId="0" borderId="21" xfId="1" applyNumberFormat="1" applyFont="1" applyBorder="1">
      <alignment vertical="center"/>
    </xf>
    <xf numFmtId="41" fontId="6" fillId="2" borderId="21" xfId="1" applyNumberFormat="1" applyFont="1" applyFill="1" applyBorder="1">
      <alignment vertical="center"/>
    </xf>
    <xf numFmtId="0" fontId="17" fillId="0" borderId="0" xfId="0" applyFont="1">
      <alignment vertical="center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41" fontId="7" fillId="0" borderId="31" xfId="0" applyNumberFormat="1" applyFont="1" applyBorder="1" applyAlignment="1">
      <alignment horizontal="center" vertical="center" wrapText="1"/>
    </xf>
    <xf numFmtId="41" fontId="7" fillId="0" borderId="30" xfId="0" applyNumberFormat="1" applyFont="1" applyBorder="1" applyAlignment="1">
      <alignment horizontal="center" vertical="center" wrapText="1"/>
    </xf>
    <xf numFmtId="41" fontId="6" fillId="5" borderId="21" xfId="0" applyNumberFormat="1" applyFont="1" applyFill="1" applyBorder="1">
      <alignment vertical="center"/>
    </xf>
    <xf numFmtId="41" fontId="6" fillId="5" borderId="25" xfId="0" applyNumberFormat="1" applyFont="1" applyFill="1" applyBorder="1">
      <alignment vertical="center"/>
    </xf>
    <xf numFmtId="41" fontId="6" fillId="5" borderId="21" xfId="1" applyNumberFormat="1" applyFont="1" applyFill="1" applyBorder="1">
      <alignment vertical="center"/>
    </xf>
    <xf numFmtId="41" fontId="1" fillId="0" borderId="33" xfId="0" applyNumberFormat="1" applyFont="1" applyBorder="1" applyAlignment="1">
      <alignment horizontal="center" vertical="center" wrapText="1"/>
    </xf>
    <xf numFmtId="41" fontId="1" fillId="0" borderId="34" xfId="0" applyNumberFormat="1" applyFont="1" applyBorder="1" applyAlignment="1">
      <alignment horizontal="center" vertical="center" wrapText="1"/>
    </xf>
    <xf numFmtId="41" fontId="1" fillId="0" borderId="35" xfId="0" applyNumberFormat="1" applyFont="1" applyBorder="1" applyAlignment="1">
      <alignment horizontal="center" vertical="center" wrapText="1"/>
    </xf>
    <xf numFmtId="41" fontId="7" fillId="0" borderId="31" xfId="0" applyNumberFormat="1" applyFont="1" applyBorder="1" applyAlignment="1">
      <alignment horizontal="center" vertical="center" wrapText="1"/>
    </xf>
    <xf numFmtId="41" fontId="7" fillId="0" borderId="30" xfId="0" applyNumberFormat="1" applyFont="1" applyBorder="1" applyAlignment="1">
      <alignment horizontal="center" vertical="center" wrapText="1"/>
    </xf>
    <xf numFmtId="41" fontId="7" fillId="0" borderId="59" xfId="0" applyNumberFormat="1" applyFont="1" applyBorder="1" applyAlignment="1" applyProtection="1">
      <alignment horizontal="center" vertical="center" wrapText="1"/>
      <protection locked="0"/>
    </xf>
    <xf numFmtId="41" fontId="7" fillId="4" borderId="61" xfId="0" applyNumberFormat="1" applyFont="1" applyFill="1" applyBorder="1" applyAlignment="1">
      <alignment horizontal="center" vertical="center" wrapText="1"/>
    </xf>
    <xf numFmtId="41" fontId="7" fillId="0" borderId="28" xfId="0" applyNumberFormat="1" applyFont="1" applyFill="1" applyBorder="1" applyAlignment="1" applyProtection="1">
      <alignment horizontal="center" vertical="center" wrapText="1"/>
      <protection locked="0"/>
    </xf>
    <xf numFmtId="41" fontId="7" fillId="3" borderId="28" xfId="0" applyNumberFormat="1" applyFont="1" applyFill="1" applyBorder="1" applyAlignment="1">
      <alignment horizontal="center" vertical="center" wrapText="1"/>
    </xf>
    <xf numFmtId="41" fontId="7" fillId="3" borderId="29" xfId="0" applyNumberFormat="1" applyFont="1" applyFill="1" applyBorder="1" applyAlignment="1">
      <alignment horizontal="center" vertical="center" wrapText="1"/>
    </xf>
    <xf numFmtId="41" fontId="7" fillId="0" borderId="28" xfId="0" applyNumberFormat="1" applyFont="1" applyBorder="1" applyAlignment="1">
      <alignment horizontal="center" vertical="center" wrapText="1"/>
    </xf>
    <xf numFmtId="41" fontId="7" fillId="0" borderId="27" xfId="0" applyNumberFormat="1" applyFont="1" applyBorder="1" applyAlignment="1">
      <alignment horizontal="center" vertical="center" wrapText="1"/>
    </xf>
    <xf numFmtId="41" fontId="7" fillId="4" borderId="13" xfId="0" applyNumberFormat="1" applyFont="1" applyFill="1" applyBorder="1" applyAlignment="1">
      <alignment horizontal="center" vertical="center" wrapText="1"/>
    </xf>
    <xf numFmtId="41" fontId="7" fillId="4" borderId="60" xfId="0" applyNumberFormat="1" applyFont="1" applyFill="1" applyBorder="1" applyAlignment="1">
      <alignment horizontal="center" vertical="center" wrapText="1"/>
    </xf>
    <xf numFmtId="41" fontId="7" fillId="2" borderId="13" xfId="0" applyNumberFormat="1" applyFont="1" applyFill="1" applyBorder="1" applyAlignment="1">
      <alignment horizontal="center" vertical="center" wrapText="1"/>
    </xf>
    <xf numFmtId="41" fontId="7" fillId="0" borderId="59" xfId="0" applyNumberFormat="1" applyFont="1" applyBorder="1" applyAlignment="1">
      <alignment horizontal="center" vertical="center" wrapText="1"/>
    </xf>
    <xf numFmtId="41" fontId="18" fillId="2" borderId="21" xfId="0" applyNumberFormat="1" applyFont="1" applyFill="1" applyBorder="1" applyAlignment="1">
      <alignment horizontal="center" vertical="center" wrapText="1"/>
    </xf>
    <xf numFmtId="41" fontId="18" fillId="2" borderId="13" xfId="0" applyNumberFormat="1" applyFont="1" applyFill="1" applyBorder="1" applyAlignment="1">
      <alignment horizontal="center" vertical="center" wrapText="1"/>
    </xf>
    <xf numFmtId="41" fontId="18" fillId="0" borderId="28" xfId="0" applyNumberFormat="1" applyFont="1" applyFill="1" applyBorder="1" applyAlignment="1" applyProtection="1">
      <alignment horizontal="center" vertical="center" wrapText="1"/>
      <protection locked="0"/>
    </xf>
    <xf numFmtId="41" fontId="19" fillId="0" borderId="0" xfId="0" applyNumberFormat="1" applyFont="1">
      <alignment vertical="center"/>
    </xf>
    <xf numFmtId="41" fontId="7" fillId="0" borderId="67" xfId="0" applyNumberFormat="1" applyFont="1" applyBorder="1" applyAlignment="1">
      <alignment horizontal="center" vertical="center" wrapText="1"/>
    </xf>
    <xf numFmtId="41" fontId="7" fillId="0" borderId="68" xfId="0" applyNumberFormat="1" applyFont="1" applyBorder="1" applyAlignment="1">
      <alignment horizontal="center" vertical="center" wrapText="1"/>
    </xf>
    <xf numFmtId="41" fontId="7" fillId="3" borderId="68" xfId="0" applyNumberFormat="1" applyFont="1" applyFill="1" applyBorder="1" applyAlignment="1">
      <alignment horizontal="center" vertical="center" wrapText="1"/>
    </xf>
    <xf numFmtId="41" fontId="7" fillId="3" borderId="69" xfId="0" applyNumberFormat="1" applyFont="1" applyFill="1" applyBorder="1" applyAlignment="1">
      <alignment horizontal="center" vertical="center" wrapText="1"/>
    </xf>
    <xf numFmtId="41" fontId="7" fillId="4" borderId="67" xfId="0" applyNumberFormat="1" applyFont="1" applyFill="1" applyBorder="1" applyAlignment="1">
      <alignment horizontal="center" vertical="center" wrapText="1"/>
    </xf>
    <xf numFmtId="41" fontId="7" fillId="4" borderId="70" xfId="0" applyNumberFormat="1" applyFont="1" applyFill="1" applyBorder="1" applyAlignment="1">
      <alignment horizontal="center" vertical="center" wrapText="1"/>
    </xf>
    <xf numFmtId="41" fontId="7" fillId="0" borderId="71" xfId="0" applyNumberFormat="1" applyFont="1" applyBorder="1" applyAlignment="1">
      <alignment horizontal="center" vertical="center" wrapText="1"/>
    </xf>
    <xf numFmtId="41" fontId="7" fillId="2" borderId="67" xfId="0" applyNumberFormat="1" applyFont="1" applyFill="1" applyBorder="1" applyAlignment="1">
      <alignment horizontal="center" vertical="center" wrapText="1"/>
    </xf>
    <xf numFmtId="41" fontId="7" fillId="2" borderId="60" xfId="0" applyNumberFormat="1" applyFont="1" applyFill="1" applyBorder="1" applyAlignment="1">
      <alignment horizontal="center" vertical="center" wrapText="1"/>
    </xf>
    <xf numFmtId="41" fontId="7" fillId="2" borderId="61" xfId="0" applyNumberFormat="1" applyFont="1" applyFill="1" applyBorder="1" applyAlignment="1">
      <alignment horizontal="center" vertical="center" wrapText="1"/>
    </xf>
    <xf numFmtId="41" fontId="7" fillId="2" borderId="70" xfId="0" applyNumberFormat="1" applyFont="1" applyFill="1" applyBorder="1" applyAlignment="1">
      <alignment horizontal="center" vertical="center" wrapText="1"/>
    </xf>
    <xf numFmtId="41" fontId="21" fillId="0" borderId="65" xfId="0" applyNumberFormat="1" applyFont="1" applyBorder="1" applyAlignment="1">
      <alignment horizontal="center" vertical="center" wrapText="1"/>
    </xf>
    <xf numFmtId="41" fontId="21" fillId="0" borderId="13" xfId="0" applyNumberFormat="1" applyFont="1" applyBorder="1" applyAlignment="1">
      <alignment horizontal="center" vertical="center" wrapText="1"/>
    </xf>
    <xf numFmtId="31" fontId="21" fillId="0" borderId="36" xfId="0" applyNumberFormat="1" applyFont="1" applyBorder="1" applyAlignment="1">
      <alignment horizontal="center" vertical="center" wrapText="1"/>
    </xf>
    <xf numFmtId="41" fontId="21" fillId="0" borderId="21" xfId="0" applyNumberFormat="1" applyFont="1" applyBorder="1" applyAlignment="1">
      <alignment horizontal="center" vertical="center" wrapText="1"/>
    </xf>
    <xf numFmtId="41" fontId="21" fillId="0" borderId="37" xfId="0" applyNumberFormat="1" applyFont="1" applyBorder="1" applyAlignment="1">
      <alignment horizontal="center" vertical="center" wrapText="1"/>
    </xf>
    <xf numFmtId="31" fontId="20" fillId="0" borderId="36" xfId="0" applyNumberFormat="1" applyFont="1" applyBorder="1" applyAlignment="1">
      <alignment horizontal="center" vertical="center" wrapText="1"/>
    </xf>
    <xf numFmtId="41" fontId="20" fillId="0" borderId="21" xfId="0" applyNumberFormat="1" applyFont="1" applyBorder="1">
      <alignment vertical="center"/>
    </xf>
    <xf numFmtId="41" fontId="20" fillId="0" borderId="21" xfId="0" applyNumberFormat="1" applyFont="1" applyBorder="1" applyAlignment="1">
      <alignment horizontal="center" vertical="center" wrapText="1"/>
    </xf>
    <xf numFmtId="41" fontId="20" fillId="0" borderId="37" xfId="0" applyNumberFormat="1" applyFont="1" applyBorder="1">
      <alignment vertical="center"/>
    </xf>
    <xf numFmtId="31" fontId="20" fillId="0" borderId="55" xfId="0" applyNumberFormat="1" applyFont="1" applyBorder="1" applyAlignment="1">
      <alignment horizontal="center" vertical="center" wrapText="1"/>
    </xf>
    <xf numFmtId="41" fontId="20" fillId="0" borderId="56" xfId="0" applyNumberFormat="1" applyFont="1" applyBorder="1">
      <alignment vertical="center"/>
    </xf>
    <xf numFmtId="41" fontId="20" fillId="0" borderId="56" xfId="0" applyNumberFormat="1" applyFont="1" applyBorder="1" applyAlignment="1">
      <alignment horizontal="center" vertical="center"/>
    </xf>
    <xf numFmtId="41" fontId="20" fillId="0" borderId="56" xfId="0" applyNumberFormat="1" applyFont="1" applyBorder="1" applyAlignment="1">
      <alignment horizontal="center" vertical="center" wrapText="1"/>
    </xf>
    <xf numFmtId="41" fontId="20" fillId="0" borderId="57" xfId="0" applyNumberFormat="1" applyFont="1" applyBorder="1">
      <alignment vertical="center"/>
    </xf>
    <xf numFmtId="0" fontId="5" fillId="0" borderId="38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41" fontId="20" fillId="0" borderId="39" xfId="1" applyFont="1" applyBorder="1">
      <alignment vertical="center"/>
    </xf>
    <xf numFmtId="0" fontId="20" fillId="0" borderId="40" xfId="0" applyFont="1" applyBorder="1">
      <alignment vertical="center"/>
    </xf>
    <xf numFmtId="0" fontId="21" fillId="0" borderId="21" xfId="0" applyFont="1" applyFill="1" applyBorder="1" applyAlignment="1">
      <alignment horizontal="center" vertical="center" wrapText="1"/>
    </xf>
    <xf numFmtId="0" fontId="21" fillId="0" borderId="37" xfId="0" applyFont="1" applyFill="1" applyBorder="1" applyAlignment="1">
      <alignment horizontal="center" vertical="center" wrapText="1"/>
    </xf>
    <xf numFmtId="0" fontId="20" fillId="0" borderId="37" xfId="0" applyFont="1" applyFill="1" applyBorder="1">
      <alignment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 wrapText="1"/>
    </xf>
    <xf numFmtId="0" fontId="20" fillId="0" borderId="54" xfId="0" applyFont="1" applyFill="1" applyBorder="1">
      <alignment vertical="center"/>
    </xf>
    <xf numFmtId="0" fontId="21" fillId="0" borderId="58" xfId="0" applyFont="1" applyFill="1" applyBorder="1" applyAlignment="1">
      <alignment horizontal="center" vertical="center" wrapText="1"/>
    </xf>
    <xf numFmtId="0" fontId="21" fillId="0" borderId="47" xfId="0" applyFont="1" applyFill="1" applyBorder="1" applyAlignment="1">
      <alignment horizontal="center" vertical="center" wrapText="1"/>
    </xf>
    <xf numFmtId="0" fontId="20" fillId="0" borderId="40" xfId="0" applyFont="1" applyFill="1" applyBorder="1">
      <alignment vertical="center"/>
    </xf>
    <xf numFmtId="0" fontId="21" fillId="0" borderId="21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left" vertical="center" wrapText="1"/>
    </xf>
    <xf numFmtId="0" fontId="21" fillId="0" borderId="37" xfId="0" applyFont="1" applyBorder="1" applyAlignment="1">
      <alignment horizontal="center" vertical="center" wrapText="1"/>
    </xf>
    <xf numFmtId="3" fontId="21" fillId="0" borderId="21" xfId="0" applyNumberFormat="1" applyFont="1" applyBorder="1" applyAlignment="1">
      <alignment horizontal="center" vertical="center" wrapText="1"/>
    </xf>
    <xf numFmtId="0" fontId="21" fillId="0" borderId="21" xfId="0" applyFont="1" applyFill="1" applyBorder="1" applyAlignment="1">
      <alignment horizontal="left" vertical="center" wrapText="1"/>
    </xf>
    <xf numFmtId="0" fontId="20" fillId="0" borderId="37" xfId="0" applyFont="1" applyBorder="1">
      <alignment vertical="center"/>
    </xf>
    <xf numFmtId="0" fontId="21" fillId="0" borderId="56" xfId="0" applyFont="1" applyFill="1" applyBorder="1" applyAlignment="1">
      <alignment horizontal="center" vertical="center" wrapText="1"/>
    </xf>
    <xf numFmtId="0" fontId="21" fillId="0" borderId="56" xfId="0" applyFont="1" applyFill="1" applyBorder="1" applyAlignment="1">
      <alignment horizontal="left" vertical="center" wrapText="1"/>
    </xf>
    <xf numFmtId="0" fontId="20" fillId="0" borderId="53" xfId="0" applyFont="1" applyBorder="1">
      <alignment vertical="center"/>
    </xf>
    <xf numFmtId="41" fontId="23" fillId="0" borderId="0" xfId="0" applyNumberFormat="1" applyFont="1" applyAlignment="1">
      <alignment horizontal="right" vertical="center"/>
    </xf>
    <xf numFmtId="0" fontId="6" fillId="0" borderId="21" xfId="0" applyFont="1" applyBorder="1" applyAlignment="1">
      <alignment horizontal="center" vertical="top"/>
    </xf>
    <xf numFmtId="0" fontId="6" fillId="0" borderId="21" xfId="0" applyFont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center" shrinkToFit="1"/>
    </xf>
    <xf numFmtId="0" fontId="6" fillId="0" borderId="2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4" fillId="0" borderId="0" xfId="0" applyFont="1" applyAlignment="1" applyProtection="1">
      <alignment horizontal="center" vertical="center"/>
      <protection locked="0"/>
    </xf>
    <xf numFmtId="0" fontId="13" fillId="0" borderId="21" xfId="0" applyFont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/>
    </xf>
    <xf numFmtId="0" fontId="6" fillId="0" borderId="24" xfId="0" applyFont="1" applyBorder="1" applyAlignment="1">
      <alignment horizontal="center" vertical="top"/>
    </xf>
    <xf numFmtId="0" fontId="6" fillId="5" borderId="25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top" wrapText="1"/>
    </xf>
    <xf numFmtId="0" fontId="6" fillId="0" borderId="23" xfId="0" applyFont="1" applyBorder="1" applyAlignment="1">
      <alignment horizontal="center" vertical="top" wrapText="1"/>
    </xf>
    <xf numFmtId="0" fontId="6" fillId="5" borderId="21" xfId="0" applyFont="1" applyFill="1" applyBorder="1" applyAlignment="1">
      <alignment horizontal="center" vertical="top"/>
    </xf>
    <xf numFmtId="0" fontId="6" fillId="0" borderId="21" xfId="0" applyFont="1" applyBorder="1" applyAlignment="1">
      <alignment horizontal="center" vertical="top"/>
    </xf>
    <xf numFmtId="0" fontId="6" fillId="0" borderId="21" xfId="0" applyFont="1" applyBorder="1" applyAlignment="1">
      <alignment horizontal="center" vertical="top" wrapText="1"/>
    </xf>
    <xf numFmtId="0" fontId="6" fillId="5" borderId="25" xfId="0" applyFont="1" applyFill="1" applyBorder="1" applyAlignment="1">
      <alignment horizontal="center" vertical="top"/>
    </xf>
    <xf numFmtId="0" fontId="6" fillId="5" borderId="26" xfId="0" applyFont="1" applyFill="1" applyBorder="1" applyAlignment="1">
      <alignment horizontal="center" vertical="top"/>
    </xf>
    <xf numFmtId="0" fontId="6" fillId="0" borderId="24" xfId="0" applyFont="1" applyBorder="1" applyAlignment="1">
      <alignment horizontal="center" vertical="top" wrapText="1"/>
    </xf>
    <xf numFmtId="41" fontId="15" fillId="0" borderId="0" xfId="0" applyNumberFormat="1" applyFont="1" applyAlignment="1">
      <alignment horizontal="center" vertical="center" wrapText="1"/>
    </xf>
    <xf numFmtId="41" fontId="7" fillId="0" borderId="0" xfId="0" applyNumberFormat="1" applyFont="1" applyBorder="1" applyAlignment="1">
      <alignment horizontal="right" vertical="center" wrapText="1"/>
    </xf>
    <xf numFmtId="41" fontId="7" fillId="0" borderId="21" xfId="0" applyNumberFormat="1" applyFont="1" applyBorder="1" applyAlignment="1">
      <alignment horizontal="center" vertical="center" wrapText="1"/>
    </xf>
    <xf numFmtId="41" fontId="7" fillId="2" borderId="21" xfId="0" applyNumberFormat="1" applyFont="1" applyFill="1" applyBorder="1" applyAlignment="1">
      <alignment horizontal="center" vertical="center" wrapText="1"/>
    </xf>
    <xf numFmtId="41" fontId="7" fillId="3" borderId="31" xfId="0" applyNumberFormat="1" applyFont="1" applyFill="1" applyBorder="1" applyAlignment="1">
      <alignment horizontal="center" vertical="center" wrapText="1"/>
    </xf>
    <xf numFmtId="41" fontId="7" fillId="3" borderId="32" xfId="0" applyNumberFormat="1" applyFont="1" applyFill="1" applyBorder="1" applyAlignment="1">
      <alignment horizontal="center" vertical="center" wrapText="1"/>
    </xf>
    <xf numFmtId="41" fontId="7" fillId="0" borderId="31" xfId="0" applyNumberFormat="1" applyFont="1" applyBorder="1" applyAlignment="1">
      <alignment horizontal="center" vertical="center" wrapText="1"/>
    </xf>
    <xf numFmtId="41" fontId="12" fillId="4" borderId="21" xfId="0" applyNumberFormat="1" applyFont="1" applyFill="1" applyBorder="1" applyAlignment="1">
      <alignment horizontal="center" vertical="center" wrapText="1"/>
    </xf>
    <xf numFmtId="41" fontId="7" fillId="0" borderId="30" xfId="0" applyNumberFormat="1" applyFont="1" applyBorder="1" applyAlignment="1">
      <alignment horizontal="center" vertical="center" wrapText="1"/>
    </xf>
    <xf numFmtId="41" fontId="7" fillId="0" borderId="32" xfId="0" applyNumberFormat="1" applyFont="1" applyBorder="1" applyAlignment="1">
      <alignment horizontal="center" vertical="center" wrapText="1"/>
    </xf>
    <xf numFmtId="41" fontId="7" fillId="4" borderId="21" xfId="0" applyNumberFormat="1" applyFont="1" applyFill="1" applyBorder="1" applyAlignment="1">
      <alignment horizontal="center" vertical="center" wrapText="1"/>
    </xf>
    <xf numFmtId="41" fontId="21" fillId="0" borderId="62" xfId="0" applyNumberFormat="1" applyFont="1" applyBorder="1" applyAlignment="1">
      <alignment horizontal="center" vertical="center" wrapText="1"/>
    </xf>
    <xf numFmtId="41" fontId="21" fillId="0" borderId="63" xfId="0" applyNumberFormat="1" applyFont="1" applyBorder="1" applyAlignment="1">
      <alignment horizontal="center" vertical="center" wrapText="1"/>
    </xf>
    <xf numFmtId="41" fontId="21" fillId="0" borderId="13" xfId="0" applyNumberFormat="1" applyFont="1" applyBorder="1" applyAlignment="1">
      <alignment horizontal="center" vertical="center" wrapText="1"/>
    </xf>
    <xf numFmtId="41" fontId="21" fillId="0" borderId="64" xfId="0" applyNumberFormat="1" applyFont="1" applyBorder="1" applyAlignment="1">
      <alignment horizontal="center" vertical="center" wrapText="1"/>
    </xf>
    <xf numFmtId="41" fontId="21" fillId="0" borderId="66" xfId="0" applyNumberFormat="1" applyFont="1" applyBorder="1" applyAlignment="1">
      <alignment horizontal="center" vertical="center" wrapText="1"/>
    </xf>
    <xf numFmtId="41" fontId="21" fillId="0" borderId="63" xfId="0" applyNumberFormat="1" applyFont="1" applyFill="1" applyBorder="1" applyAlignment="1">
      <alignment horizontal="center" vertical="center" wrapText="1"/>
    </xf>
    <xf numFmtId="41" fontId="21" fillId="0" borderId="13" xfId="0" applyNumberFormat="1" applyFont="1" applyFill="1" applyBorder="1" applyAlignment="1">
      <alignment horizontal="center" vertical="center" wrapText="1"/>
    </xf>
    <xf numFmtId="41" fontId="7" fillId="2" borderId="65" xfId="0" applyNumberFormat="1" applyFont="1" applyFill="1" applyBorder="1" applyAlignment="1">
      <alignment horizontal="center" vertical="center" wrapText="1"/>
    </xf>
    <xf numFmtId="41" fontId="7" fillId="2" borderId="13" xfId="0" applyNumberFormat="1" applyFont="1" applyFill="1" applyBorder="1" applyAlignment="1">
      <alignment horizontal="center" vertical="center" wrapText="1"/>
    </xf>
    <xf numFmtId="41" fontId="7" fillId="2" borderId="72" xfId="0" applyNumberFormat="1" applyFont="1" applyFill="1" applyBorder="1" applyAlignment="1">
      <alignment horizontal="center" vertical="center" wrapText="1"/>
    </xf>
    <xf numFmtId="41" fontId="7" fillId="2" borderId="60" xfId="0" applyNumberFormat="1" applyFont="1" applyFill="1" applyBorder="1" applyAlignment="1">
      <alignment horizontal="center" vertical="center" wrapText="1"/>
    </xf>
    <xf numFmtId="41" fontId="7" fillId="4" borderId="13" xfId="0" applyNumberFormat="1" applyFont="1" applyFill="1" applyBorder="1" applyAlignment="1">
      <alignment horizontal="center" vertical="center" wrapText="1"/>
    </xf>
    <xf numFmtId="41" fontId="7" fillId="0" borderId="27" xfId="0" applyNumberFormat="1" applyFont="1" applyBorder="1" applyAlignment="1">
      <alignment horizontal="center" vertical="center" wrapText="1"/>
    </xf>
    <xf numFmtId="41" fontId="7" fillId="0" borderId="28" xfId="0" applyNumberFormat="1" applyFont="1" applyBorder="1" applyAlignment="1">
      <alignment horizontal="center" vertical="center" wrapText="1"/>
    </xf>
    <xf numFmtId="41" fontId="7" fillId="0" borderId="65" xfId="0" applyNumberFormat="1" applyFont="1" applyBorder="1" applyAlignment="1">
      <alignment horizontal="center" vertical="center" wrapText="1"/>
    </xf>
    <xf numFmtId="41" fontId="7" fillId="0" borderId="59" xfId="0" applyNumberFormat="1" applyFont="1" applyBorder="1" applyAlignment="1">
      <alignment horizontal="center" vertical="center" wrapText="1"/>
    </xf>
    <xf numFmtId="41" fontId="7" fillId="0" borderId="29" xfId="0" applyNumberFormat="1" applyFont="1" applyBorder="1" applyAlignment="1">
      <alignment horizontal="center" vertical="center" wrapText="1"/>
    </xf>
    <xf numFmtId="41" fontId="7" fillId="3" borderId="28" xfId="0" applyNumberFormat="1" applyFont="1" applyFill="1" applyBorder="1" applyAlignment="1">
      <alignment horizontal="center" vertical="center" wrapText="1"/>
    </xf>
    <xf numFmtId="41" fontId="7" fillId="3" borderId="29" xfId="0" applyNumberFormat="1" applyFont="1" applyFill="1" applyBorder="1" applyAlignment="1">
      <alignment horizontal="center" vertical="center" wrapText="1"/>
    </xf>
    <xf numFmtId="41" fontId="7" fillId="4" borderId="60" xfId="0" applyNumberFormat="1" applyFont="1" applyFill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justify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41" fontId="4" fillId="0" borderId="0" xfId="0" applyNumberFormat="1" applyFont="1" applyBorder="1" applyAlignment="1">
      <alignment horizontal="justify" vertical="center" wrapText="1"/>
    </xf>
    <xf numFmtId="0" fontId="0" fillId="0" borderId="0" xfId="0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21" fillId="0" borderId="46" xfId="0" applyFont="1" applyFill="1" applyBorder="1" applyAlignment="1">
      <alignment horizontal="center" vertical="center" wrapText="1"/>
    </xf>
    <xf numFmtId="0" fontId="21" fillId="0" borderId="41" xfId="0" applyFont="1" applyFill="1" applyBorder="1" applyAlignment="1">
      <alignment horizontal="center" vertical="center" wrapText="1"/>
    </xf>
    <xf numFmtId="0" fontId="21" fillId="0" borderId="44" xfId="0" applyFont="1" applyFill="1" applyBorder="1" applyAlignment="1">
      <alignment horizontal="center" vertical="center" wrapText="1"/>
    </xf>
    <xf numFmtId="0" fontId="21" fillId="0" borderId="45" xfId="0" applyFont="1" applyFill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0" fillId="0" borderId="50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55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20" fillId="0" borderId="56" xfId="0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1" fillId="0" borderId="36" xfId="0" applyFont="1" applyBorder="1" applyAlignment="1">
      <alignment horizontal="center" vertical="center" wrapText="1"/>
    </xf>
    <xf numFmtId="0" fontId="21" fillId="0" borderId="5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9;%20&#50868;&#50689;&#51648;&#50896;&#54016;%20&#51089;&#49457;&#54028;&#51068;%20(&#51452;&#44036;&#50629;&#47924;&#48372;&#44256;)/6.%20&#48277;&#51064;&#44048;&#49324;&#51088;&#47308;/&#48373;&#51648;&#44288;,%20&#54617;&#51648;,%20&#54876;&#48372;%20&#44208;&#49328;&#49436;%20&#50641;&#49472;/2024&#45380;%20&#54876;&#46041;&#51648;&#50896;%20&#44208;&#49328;&#49436;(&#45432;&#50896;&#49884;&#44033;&#51109;&#50528;&#51064;&#48373;&#51648;&#44288;)-&#48277;&#51064;&#51228;&#52636;&#508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세입결산서"/>
      <sheetName val="세출결산서"/>
      <sheetName val="과목전용조서"/>
      <sheetName val="예비비사용조서"/>
      <sheetName val="현금 및 예금명세서"/>
      <sheetName val="정부보조금명세서"/>
      <sheetName val="인건비명세서"/>
      <sheetName val="사업비명세서"/>
      <sheetName val="감사보고서"/>
    </sheetNames>
    <sheetDataSet>
      <sheetData sheetId="0"/>
      <sheetData sheetId="1"/>
      <sheetData sheetId="2">
        <row r="38">
          <cell r="H38">
            <v>1000000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L25"/>
  <sheetViews>
    <sheetView zoomScaleNormal="100" workbookViewId="0">
      <selection activeCell="B5" sqref="B5:L16"/>
    </sheetView>
  </sheetViews>
  <sheetFormatPr defaultRowHeight="16.5"/>
  <sheetData>
    <row r="5" spans="2:12">
      <c r="B5" s="147" t="s">
        <v>136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</row>
    <row r="6" spans="2:12"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</row>
    <row r="7" spans="2:12"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</row>
    <row r="8" spans="2:12"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</row>
    <row r="9" spans="2:12"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</row>
    <row r="10" spans="2:12"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</row>
    <row r="11" spans="2:12">
      <c r="B11" s="148"/>
      <c r="C11" s="148"/>
      <c r="D11" s="148"/>
      <c r="E11" s="148"/>
      <c r="F11" s="148"/>
      <c r="G11" s="148"/>
      <c r="H11" s="148"/>
      <c r="I11" s="148"/>
      <c r="J11" s="148"/>
      <c r="K11" s="148"/>
      <c r="L11" s="148"/>
    </row>
    <row r="12" spans="2:12">
      <c r="B12" s="148"/>
      <c r="C12" s="148"/>
      <c r="D12" s="148"/>
      <c r="E12" s="148"/>
      <c r="F12" s="148"/>
      <c r="G12" s="148"/>
      <c r="H12" s="148"/>
      <c r="I12" s="148"/>
      <c r="J12" s="148"/>
      <c r="K12" s="148"/>
      <c r="L12" s="148"/>
    </row>
    <row r="13" spans="2:12">
      <c r="B13" s="148"/>
      <c r="C13" s="148"/>
      <c r="D13" s="148"/>
      <c r="E13" s="148"/>
      <c r="F13" s="148"/>
      <c r="G13" s="148"/>
      <c r="H13" s="148"/>
      <c r="I13" s="148"/>
      <c r="J13" s="148"/>
      <c r="K13" s="148"/>
      <c r="L13" s="148"/>
    </row>
    <row r="14" spans="2:12">
      <c r="B14" s="148"/>
      <c r="C14" s="148"/>
      <c r="D14" s="148"/>
      <c r="E14" s="148"/>
      <c r="F14" s="148"/>
      <c r="G14" s="148"/>
      <c r="H14" s="148"/>
      <c r="I14" s="148"/>
      <c r="J14" s="148"/>
      <c r="K14" s="148"/>
      <c r="L14" s="148"/>
    </row>
    <row r="15" spans="2:12">
      <c r="B15" s="148"/>
      <c r="C15" s="148"/>
      <c r="D15" s="148"/>
      <c r="E15" s="148"/>
      <c r="F15" s="148"/>
      <c r="G15" s="148"/>
      <c r="H15" s="148"/>
      <c r="I15" s="148"/>
      <c r="J15" s="148"/>
      <c r="K15" s="148"/>
      <c r="L15" s="148"/>
    </row>
    <row r="16" spans="2:12">
      <c r="B16" s="148"/>
      <c r="C16" s="148"/>
      <c r="D16" s="148"/>
      <c r="E16" s="148"/>
      <c r="F16" s="148"/>
      <c r="G16" s="148"/>
      <c r="H16" s="148"/>
      <c r="I16" s="148"/>
      <c r="J16" s="148"/>
      <c r="K16" s="148"/>
      <c r="L16" s="148"/>
    </row>
    <row r="24" spans="3:11" ht="20.100000000000001" customHeight="1">
      <c r="C24" s="149" t="s">
        <v>129</v>
      </c>
      <c r="D24" s="149"/>
      <c r="E24" s="149"/>
      <c r="F24" s="149"/>
      <c r="G24" s="149"/>
      <c r="H24" s="149"/>
      <c r="I24" s="149"/>
      <c r="J24" s="149"/>
      <c r="K24" s="149"/>
    </row>
    <row r="25" spans="3:11" ht="20.100000000000001" customHeight="1">
      <c r="C25" s="149"/>
      <c r="D25" s="149"/>
      <c r="E25" s="149"/>
      <c r="F25" s="149"/>
      <c r="G25" s="149"/>
      <c r="H25" s="149"/>
      <c r="I25" s="149"/>
      <c r="J25" s="149"/>
      <c r="K25" s="149"/>
    </row>
  </sheetData>
  <mergeCells count="2">
    <mergeCell ref="B5:L16"/>
    <mergeCell ref="C24:K25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B7568-D911-4B97-987E-1035E27E6062}">
  <sheetPr codeName="Sheet12">
    <pageSetUpPr fitToPage="1"/>
  </sheetPr>
  <dimension ref="A1:L35"/>
  <sheetViews>
    <sheetView topLeftCell="A16" workbookViewId="0">
      <selection activeCell="C24" sqref="C24"/>
    </sheetView>
  </sheetViews>
  <sheetFormatPr defaultRowHeight="16.5"/>
  <cols>
    <col min="1" max="2" width="9" style="18"/>
    <col min="3" max="3" width="15.25" style="18" customWidth="1"/>
    <col min="4" max="4" width="11.625" style="18" customWidth="1"/>
    <col min="5" max="5" width="13.375" style="18" customWidth="1"/>
    <col min="6" max="6" width="9" style="18"/>
    <col min="7" max="7" width="9.5" style="19" customWidth="1"/>
    <col min="8" max="8" width="9.25" style="19" customWidth="1"/>
    <col min="9" max="9" width="12.25" style="20" customWidth="1"/>
    <col min="10" max="10" width="10.75" style="18" customWidth="1"/>
    <col min="11" max="11" width="11.875" style="18" customWidth="1"/>
    <col min="12" max="12" width="9" style="18" customWidth="1"/>
  </cols>
  <sheetData>
    <row r="1" spans="1:12" ht="39.950000000000003" customHeight="1">
      <c r="A1" s="150" t="s">
        <v>137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</row>
    <row r="2" spans="1:12" s="22" customFormat="1" ht="13.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 t="s">
        <v>56</v>
      </c>
    </row>
    <row r="3" spans="1:12">
      <c r="A3" s="151" t="s">
        <v>35</v>
      </c>
      <c r="B3" s="151"/>
      <c r="C3" s="151"/>
      <c r="D3" s="151"/>
      <c r="E3" s="151"/>
      <c r="F3" s="151"/>
      <c r="G3" s="151" t="s">
        <v>36</v>
      </c>
      <c r="H3" s="151"/>
      <c r="I3" s="151"/>
      <c r="J3" s="151"/>
      <c r="K3" s="151"/>
      <c r="L3" s="151"/>
    </row>
    <row r="4" spans="1:12">
      <c r="A4" s="36" t="s">
        <v>37</v>
      </c>
      <c r="B4" s="36" t="s">
        <v>38</v>
      </c>
      <c r="C4" s="36" t="s">
        <v>39</v>
      </c>
      <c r="D4" s="37" t="s">
        <v>57</v>
      </c>
      <c r="E4" s="36" t="s">
        <v>58</v>
      </c>
      <c r="F4" s="36" t="s">
        <v>40</v>
      </c>
      <c r="G4" s="38" t="s">
        <v>37</v>
      </c>
      <c r="H4" s="38" t="s">
        <v>38</v>
      </c>
      <c r="I4" s="39" t="s">
        <v>39</v>
      </c>
      <c r="J4" s="36" t="s">
        <v>57</v>
      </c>
      <c r="K4" s="36" t="s">
        <v>58</v>
      </c>
      <c r="L4" s="39" t="s">
        <v>40</v>
      </c>
    </row>
    <row r="5" spans="1:12">
      <c r="A5" s="152" t="s">
        <v>41</v>
      </c>
      <c r="B5" s="153"/>
      <c r="C5" s="153"/>
      <c r="D5" s="43">
        <v>4997120</v>
      </c>
      <c r="E5" s="43">
        <v>4959381</v>
      </c>
      <c r="F5" s="43">
        <f t="shared" ref="F5:F19" si="0">E5-D5</f>
        <v>-37739</v>
      </c>
      <c r="G5" s="153" t="s">
        <v>41</v>
      </c>
      <c r="H5" s="153"/>
      <c r="I5" s="153"/>
      <c r="J5" s="61">
        <f>J6+J21+J25+J29+J32</f>
        <v>4997120</v>
      </c>
      <c r="K5" s="61">
        <f>K6+K21+K25+K29+K32</f>
        <v>4959381</v>
      </c>
      <c r="L5" s="61">
        <f t="shared" ref="L5:L35" si="1">K5-J5</f>
        <v>-37739</v>
      </c>
    </row>
    <row r="6" spans="1:12">
      <c r="A6" s="154" t="s">
        <v>75</v>
      </c>
      <c r="B6" s="157" t="s">
        <v>67</v>
      </c>
      <c r="C6" s="158"/>
      <c r="D6" s="72">
        <f>D7</f>
        <v>3871840</v>
      </c>
      <c r="E6" s="72">
        <f>E7</f>
        <v>3835117</v>
      </c>
      <c r="F6" s="73">
        <f t="shared" si="0"/>
        <v>-36723</v>
      </c>
      <c r="G6" s="159" t="s">
        <v>42</v>
      </c>
      <c r="H6" s="161" t="s">
        <v>67</v>
      </c>
      <c r="I6" s="161"/>
      <c r="J6" s="74">
        <f>J7+J13+J16</f>
        <v>4082182</v>
      </c>
      <c r="K6" s="74">
        <f>K7+K13+K16</f>
        <v>3879600</v>
      </c>
      <c r="L6" s="74">
        <f t="shared" si="1"/>
        <v>-202582</v>
      </c>
    </row>
    <row r="7" spans="1:12">
      <c r="A7" s="155"/>
      <c r="B7" s="162" t="s">
        <v>75</v>
      </c>
      <c r="C7" s="146" t="s">
        <v>34</v>
      </c>
      <c r="D7" s="40">
        <f>D8+D9+D10+D11+D12</f>
        <v>3871840</v>
      </c>
      <c r="E7" s="40">
        <f>E8+E9+E10+E11+E12</f>
        <v>3835117</v>
      </c>
      <c r="F7" s="58">
        <f t="shared" si="0"/>
        <v>-36723</v>
      </c>
      <c r="G7" s="160"/>
      <c r="H7" s="163" t="s">
        <v>43</v>
      </c>
      <c r="I7" s="143" t="s">
        <v>34</v>
      </c>
      <c r="J7" s="60">
        <f>J8+J9+J10+J11+J12</f>
        <v>4035914</v>
      </c>
      <c r="K7" s="60">
        <f>K8+K9+K10+K11+K12</f>
        <v>3843994</v>
      </c>
      <c r="L7" s="60">
        <f t="shared" si="1"/>
        <v>-191920</v>
      </c>
    </row>
    <row r="8" spans="1:12">
      <c r="A8" s="155"/>
      <c r="B8" s="162"/>
      <c r="C8" s="145" t="s">
        <v>78</v>
      </c>
      <c r="D8" s="40">
        <v>3847305</v>
      </c>
      <c r="E8" s="40">
        <v>3813510</v>
      </c>
      <c r="F8" s="58">
        <f t="shared" si="0"/>
        <v>-33795</v>
      </c>
      <c r="G8" s="160"/>
      <c r="H8" s="163"/>
      <c r="I8" s="143" t="s">
        <v>44</v>
      </c>
      <c r="J8" s="60">
        <v>2511297</v>
      </c>
      <c r="K8" s="60">
        <v>2490284</v>
      </c>
      <c r="L8" s="60">
        <f t="shared" si="1"/>
        <v>-21013</v>
      </c>
    </row>
    <row r="9" spans="1:12">
      <c r="A9" s="155"/>
      <c r="B9" s="162"/>
      <c r="C9" s="145" t="s">
        <v>130</v>
      </c>
      <c r="D9" s="40">
        <v>18907</v>
      </c>
      <c r="E9" s="40">
        <v>16442</v>
      </c>
      <c r="F9" s="58">
        <f t="shared" si="0"/>
        <v>-2465</v>
      </c>
      <c r="G9" s="160"/>
      <c r="H9" s="163"/>
      <c r="I9" s="143" t="s">
        <v>66</v>
      </c>
      <c r="J9" s="60">
        <v>872238</v>
      </c>
      <c r="K9" s="60">
        <v>822128</v>
      </c>
      <c r="L9" s="60">
        <f t="shared" si="1"/>
        <v>-50110</v>
      </c>
    </row>
    <row r="10" spans="1:12">
      <c r="A10" s="155"/>
      <c r="B10" s="162"/>
      <c r="C10" s="145" t="s">
        <v>139</v>
      </c>
      <c r="D10" s="40">
        <v>1704</v>
      </c>
      <c r="E10" s="40">
        <v>1638</v>
      </c>
      <c r="F10" s="58">
        <f t="shared" si="0"/>
        <v>-66</v>
      </c>
      <c r="G10" s="160"/>
      <c r="H10" s="163"/>
      <c r="I10" s="143" t="s">
        <v>45</v>
      </c>
      <c r="J10" s="60">
        <v>360720</v>
      </c>
      <c r="K10" s="60">
        <v>259570</v>
      </c>
      <c r="L10" s="60">
        <f t="shared" si="1"/>
        <v>-101150</v>
      </c>
    </row>
    <row r="11" spans="1:12">
      <c r="A11" s="155"/>
      <c r="B11" s="162"/>
      <c r="C11" s="145" t="s">
        <v>112</v>
      </c>
      <c r="D11" s="40">
        <v>564</v>
      </c>
      <c r="E11" s="40">
        <v>167</v>
      </c>
      <c r="F11" s="58">
        <f t="shared" si="0"/>
        <v>-397</v>
      </c>
      <c r="G11" s="160"/>
      <c r="H11" s="163"/>
      <c r="I11" s="143" t="s">
        <v>107</v>
      </c>
      <c r="J11" s="60">
        <v>281614</v>
      </c>
      <c r="K11" s="60">
        <v>265810</v>
      </c>
      <c r="L11" s="60">
        <f t="shared" si="1"/>
        <v>-15804</v>
      </c>
    </row>
    <row r="12" spans="1:12">
      <c r="A12" s="156"/>
      <c r="B12" s="162"/>
      <c r="C12" s="145" t="s">
        <v>140</v>
      </c>
      <c r="D12" s="40">
        <v>3360</v>
      </c>
      <c r="E12" s="40">
        <v>3360</v>
      </c>
      <c r="F12" s="58">
        <f t="shared" si="0"/>
        <v>0</v>
      </c>
      <c r="G12" s="160"/>
      <c r="H12" s="163"/>
      <c r="I12" s="41" t="s">
        <v>46</v>
      </c>
      <c r="J12" s="60">
        <v>10045</v>
      </c>
      <c r="K12" s="60">
        <v>6202</v>
      </c>
      <c r="L12" s="60">
        <f t="shared" si="1"/>
        <v>-3843</v>
      </c>
    </row>
    <row r="13" spans="1:12">
      <c r="A13" s="154" t="s">
        <v>48</v>
      </c>
      <c r="B13" s="164" t="s">
        <v>67</v>
      </c>
      <c r="C13" s="165"/>
      <c r="D13" s="72">
        <f>D14</f>
        <v>1123379</v>
      </c>
      <c r="E13" s="72">
        <f>E14</f>
        <v>1123379</v>
      </c>
      <c r="F13" s="73">
        <f t="shared" si="0"/>
        <v>0</v>
      </c>
      <c r="G13" s="160"/>
      <c r="H13" s="163" t="s">
        <v>47</v>
      </c>
      <c r="I13" s="41" t="s">
        <v>34</v>
      </c>
      <c r="J13" s="60">
        <f>J14+J15</f>
        <v>22163</v>
      </c>
      <c r="K13" s="60">
        <f>K14+K15</f>
        <v>17505</v>
      </c>
      <c r="L13" s="60">
        <f t="shared" si="1"/>
        <v>-4658</v>
      </c>
    </row>
    <row r="14" spans="1:12">
      <c r="A14" s="155"/>
      <c r="B14" s="154" t="s">
        <v>48</v>
      </c>
      <c r="C14" s="143" t="s">
        <v>34</v>
      </c>
      <c r="D14" s="40">
        <f>D15</f>
        <v>1123379</v>
      </c>
      <c r="E14" s="40">
        <f>E15</f>
        <v>1123379</v>
      </c>
      <c r="F14" s="58">
        <f t="shared" si="0"/>
        <v>0</v>
      </c>
      <c r="G14" s="160"/>
      <c r="H14" s="163"/>
      <c r="I14" s="41" t="s">
        <v>141</v>
      </c>
      <c r="J14" s="60">
        <v>17031</v>
      </c>
      <c r="K14" s="60">
        <v>16268</v>
      </c>
      <c r="L14" s="60">
        <f t="shared" si="1"/>
        <v>-763</v>
      </c>
    </row>
    <row r="15" spans="1:12">
      <c r="A15" s="156"/>
      <c r="B15" s="156"/>
      <c r="C15" s="36" t="s">
        <v>115</v>
      </c>
      <c r="D15" s="40">
        <v>1123379</v>
      </c>
      <c r="E15" s="40">
        <v>1123379</v>
      </c>
      <c r="F15" s="58">
        <f t="shared" si="0"/>
        <v>0</v>
      </c>
      <c r="G15" s="160"/>
      <c r="H15" s="163"/>
      <c r="I15" s="41" t="s">
        <v>49</v>
      </c>
      <c r="J15" s="60">
        <v>5132</v>
      </c>
      <c r="K15" s="60">
        <v>1237</v>
      </c>
      <c r="L15" s="60">
        <f t="shared" si="1"/>
        <v>-3895</v>
      </c>
    </row>
    <row r="16" spans="1:12">
      <c r="A16" s="162" t="s">
        <v>113</v>
      </c>
      <c r="B16" s="161" t="s">
        <v>67</v>
      </c>
      <c r="C16" s="161"/>
      <c r="D16" s="72">
        <f>D17</f>
        <v>1900</v>
      </c>
      <c r="E16" s="72">
        <f>E17</f>
        <v>884</v>
      </c>
      <c r="F16" s="73">
        <f t="shared" si="0"/>
        <v>-1016</v>
      </c>
      <c r="G16" s="160"/>
      <c r="H16" s="163" t="s">
        <v>50</v>
      </c>
      <c r="I16" s="41" t="s">
        <v>34</v>
      </c>
      <c r="J16" s="60">
        <f>J17+J18+J19+J20</f>
        <v>24105</v>
      </c>
      <c r="K16" s="60">
        <f>K17+K18+K19+K20</f>
        <v>18101</v>
      </c>
      <c r="L16" s="60">
        <f t="shared" si="1"/>
        <v>-6004</v>
      </c>
    </row>
    <row r="17" spans="1:12">
      <c r="A17" s="162"/>
      <c r="B17" s="162" t="s">
        <v>113</v>
      </c>
      <c r="C17" s="143" t="s">
        <v>34</v>
      </c>
      <c r="D17" s="40">
        <f>D18+D19</f>
        <v>1900</v>
      </c>
      <c r="E17" s="40">
        <f>E18+E19</f>
        <v>884</v>
      </c>
      <c r="F17" s="58">
        <f t="shared" si="0"/>
        <v>-1016</v>
      </c>
      <c r="G17" s="160"/>
      <c r="H17" s="163"/>
      <c r="I17" s="41" t="s">
        <v>73</v>
      </c>
      <c r="J17" s="60">
        <v>120</v>
      </c>
      <c r="K17" s="60">
        <v>0</v>
      </c>
      <c r="L17" s="60">
        <f t="shared" si="1"/>
        <v>-120</v>
      </c>
    </row>
    <row r="18" spans="1:12">
      <c r="A18" s="162"/>
      <c r="B18" s="162"/>
      <c r="C18" s="36" t="s">
        <v>51</v>
      </c>
      <c r="D18" s="40">
        <v>900</v>
      </c>
      <c r="E18" s="40">
        <v>883</v>
      </c>
      <c r="F18" s="58">
        <f t="shared" si="0"/>
        <v>-17</v>
      </c>
      <c r="G18" s="160"/>
      <c r="H18" s="163"/>
      <c r="I18" s="42" t="s">
        <v>68</v>
      </c>
      <c r="J18" s="60">
        <v>17086</v>
      </c>
      <c r="K18" s="60">
        <v>11364</v>
      </c>
      <c r="L18" s="60">
        <f t="shared" si="1"/>
        <v>-5722</v>
      </c>
    </row>
    <row r="19" spans="1:12">
      <c r="A19" s="162"/>
      <c r="B19" s="162"/>
      <c r="C19" s="143" t="s">
        <v>116</v>
      </c>
      <c r="D19" s="40">
        <f>[1]세입결산서!H38/1000</f>
        <v>1000</v>
      </c>
      <c r="E19" s="40">
        <v>1</v>
      </c>
      <c r="F19" s="58">
        <f t="shared" si="0"/>
        <v>-999</v>
      </c>
      <c r="G19" s="160"/>
      <c r="H19" s="163"/>
      <c r="I19" s="41" t="s">
        <v>69</v>
      </c>
      <c r="J19" s="60">
        <v>2583</v>
      </c>
      <c r="K19" s="60">
        <v>2535</v>
      </c>
      <c r="L19" s="60">
        <f t="shared" si="1"/>
        <v>-48</v>
      </c>
    </row>
    <row r="20" spans="1:12">
      <c r="A20" s="54"/>
      <c r="B20" s="55"/>
      <c r="C20" s="56"/>
      <c r="D20" s="57"/>
      <c r="E20" s="57"/>
      <c r="F20" s="57"/>
      <c r="G20" s="160"/>
      <c r="H20" s="163"/>
      <c r="I20" s="42" t="s">
        <v>142</v>
      </c>
      <c r="J20" s="60">
        <v>4316</v>
      </c>
      <c r="K20" s="60">
        <v>4202</v>
      </c>
      <c r="L20" s="60">
        <f t="shared" si="1"/>
        <v>-114</v>
      </c>
    </row>
    <row r="21" spans="1:12">
      <c r="A21" s="54"/>
      <c r="B21" s="54"/>
      <c r="C21" s="56"/>
      <c r="D21" s="57"/>
      <c r="E21" s="57"/>
      <c r="F21" s="57"/>
      <c r="G21" s="163" t="s">
        <v>52</v>
      </c>
      <c r="H21" s="161" t="s">
        <v>67</v>
      </c>
      <c r="I21" s="161"/>
      <c r="J21" s="74">
        <f>J22</f>
        <v>76000</v>
      </c>
      <c r="K21" s="74">
        <f>K22</f>
        <v>24365</v>
      </c>
      <c r="L21" s="74">
        <f t="shared" si="1"/>
        <v>-51635</v>
      </c>
    </row>
    <row r="22" spans="1:12">
      <c r="A22" s="54"/>
      <c r="B22" s="54"/>
      <c r="C22" s="56"/>
      <c r="D22" s="57"/>
      <c r="E22" s="57"/>
      <c r="F22" s="57"/>
      <c r="G22" s="163"/>
      <c r="H22" s="159" t="s">
        <v>109</v>
      </c>
      <c r="I22" s="144" t="s">
        <v>34</v>
      </c>
      <c r="J22" s="60">
        <f>J23+J24</f>
        <v>76000</v>
      </c>
      <c r="K22" s="60">
        <f>K23+K24</f>
        <v>24365</v>
      </c>
      <c r="L22" s="60">
        <f t="shared" si="1"/>
        <v>-51635</v>
      </c>
    </row>
    <row r="23" spans="1:12">
      <c r="A23" s="54"/>
      <c r="B23" s="54"/>
      <c r="C23" s="56"/>
      <c r="D23" s="57"/>
      <c r="E23" s="57"/>
      <c r="F23" s="57"/>
      <c r="G23" s="163"/>
      <c r="H23" s="160"/>
      <c r="I23" s="59" t="s">
        <v>53</v>
      </c>
      <c r="J23" s="60">
        <v>50000</v>
      </c>
      <c r="K23" s="60">
        <v>1800</v>
      </c>
      <c r="L23" s="60">
        <f t="shared" si="1"/>
        <v>-48200</v>
      </c>
    </row>
    <row r="24" spans="1:12">
      <c r="A24" s="54"/>
      <c r="B24" s="54"/>
      <c r="C24" s="56"/>
      <c r="D24" s="57"/>
      <c r="E24" s="57"/>
      <c r="F24" s="57"/>
      <c r="G24" s="163"/>
      <c r="H24" s="166"/>
      <c r="I24" s="41" t="s">
        <v>131</v>
      </c>
      <c r="J24" s="60">
        <v>26000</v>
      </c>
      <c r="K24" s="60">
        <v>22565</v>
      </c>
      <c r="L24" s="60">
        <f t="shared" si="1"/>
        <v>-3435</v>
      </c>
    </row>
    <row r="25" spans="1:12">
      <c r="A25" s="22"/>
      <c r="B25" s="22"/>
      <c r="C25" s="22"/>
      <c r="D25" s="22"/>
      <c r="E25" s="22"/>
      <c r="F25" s="22"/>
      <c r="G25" s="159" t="s">
        <v>54</v>
      </c>
      <c r="H25" s="161" t="s">
        <v>67</v>
      </c>
      <c r="I25" s="161"/>
      <c r="J25" s="74">
        <f>J26</f>
        <v>92797</v>
      </c>
      <c r="K25" s="74">
        <f>K26</f>
        <v>69686</v>
      </c>
      <c r="L25" s="74">
        <f t="shared" si="1"/>
        <v>-23111</v>
      </c>
    </row>
    <row r="26" spans="1:12">
      <c r="A26" s="22"/>
      <c r="B26" s="22"/>
      <c r="C26" s="22"/>
      <c r="D26" s="22"/>
      <c r="E26" s="22"/>
      <c r="F26" s="22"/>
      <c r="G26" s="160"/>
      <c r="H26" s="159" t="s">
        <v>54</v>
      </c>
      <c r="I26" s="143" t="s">
        <v>34</v>
      </c>
      <c r="J26" s="60">
        <f>J27+J28</f>
        <v>92797</v>
      </c>
      <c r="K26" s="60">
        <f>K27+K28</f>
        <v>69686</v>
      </c>
      <c r="L26" s="60">
        <f t="shared" si="1"/>
        <v>-23111</v>
      </c>
    </row>
    <row r="27" spans="1:12">
      <c r="A27" s="22"/>
      <c r="B27" s="22"/>
      <c r="C27" s="22"/>
      <c r="D27" s="22"/>
      <c r="E27" s="22"/>
      <c r="F27" s="22"/>
      <c r="G27" s="160"/>
      <c r="H27" s="160"/>
      <c r="I27" s="41" t="s">
        <v>83</v>
      </c>
      <c r="J27" s="60">
        <v>43372</v>
      </c>
      <c r="K27" s="60">
        <v>22936</v>
      </c>
      <c r="L27" s="60">
        <f t="shared" si="1"/>
        <v>-20436</v>
      </c>
    </row>
    <row r="28" spans="1:12">
      <c r="A28" s="22"/>
      <c r="B28" s="22"/>
      <c r="C28" s="22"/>
      <c r="D28" s="22"/>
      <c r="E28" s="22"/>
      <c r="F28" s="22"/>
      <c r="G28" s="166"/>
      <c r="H28" s="166"/>
      <c r="I28" s="41" t="s">
        <v>110</v>
      </c>
      <c r="J28" s="60">
        <v>49425</v>
      </c>
      <c r="K28" s="60">
        <v>46750</v>
      </c>
      <c r="L28" s="60">
        <f t="shared" si="1"/>
        <v>-2675</v>
      </c>
    </row>
    <row r="29" spans="1:12">
      <c r="A29" s="22"/>
      <c r="B29" s="22"/>
      <c r="C29" s="22"/>
      <c r="D29" s="22"/>
      <c r="E29" s="22"/>
      <c r="F29" s="22"/>
      <c r="G29" s="163" t="s">
        <v>143</v>
      </c>
      <c r="H29" s="161" t="s">
        <v>67</v>
      </c>
      <c r="I29" s="161"/>
      <c r="J29" s="74">
        <f>J30</f>
        <v>100</v>
      </c>
      <c r="K29" s="74">
        <f>K30</f>
        <v>24</v>
      </c>
      <c r="L29" s="74">
        <f t="shared" si="1"/>
        <v>-76</v>
      </c>
    </row>
    <row r="30" spans="1:12">
      <c r="A30" s="22"/>
      <c r="B30" s="22"/>
      <c r="C30" s="22"/>
      <c r="D30" s="22"/>
      <c r="E30" s="22"/>
      <c r="F30" s="22"/>
      <c r="G30" s="163"/>
      <c r="H30" s="159" t="s">
        <v>143</v>
      </c>
      <c r="I30" s="143" t="s">
        <v>34</v>
      </c>
      <c r="J30" s="60">
        <f>J31</f>
        <v>100</v>
      </c>
      <c r="K30" s="60">
        <f>K31</f>
        <v>24</v>
      </c>
      <c r="L30" s="60">
        <f t="shared" si="1"/>
        <v>-76</v>
      </c>
    </row>
    <row r="31" spans="1:12">
      <c r="A31" s="22"/>
      <c r="B31" s="22"/>
      <c r="C31" s="22"/>
      <c r="D31" s="22"/>
      <c r="E31" s="22"/>
      <c r="F31" s="22"/>
      <c r="G31" s="163"/>
      <c r="H31" s="166"/>
      <c r="I31" s="41" t="s">
        <v>143</v>
      </c>
      <c r="J31" s="60">
        <v>100</v>
      </c>
      <c r="K31" s="60">
        <v>24</v>
      </c>
      <c r="L31" s="60">
        <f t="shared" si="1"/>
        <v>-76</v>
      </c>
    </row>
    <row r="32" spans="1:12">
      <c r="A32" s="22"/>
      <c r="B32" s="22"/>
      <c r="C32" s="22"/>
      <c r="D32" s="22"/>
      <c r="E32" s="22"/>
      <c r="F32" s="22"/>
      <c r="G32" s="159" t="s">
        <v>55</v>
      </c>
      <c r="H32" s="164" t="s">
        <v>67</v>
      </c>
      <c r="I32" s="165"/>
      <c r="J32" s="74">
        <f>J33</f>
        <v>746041</v>
      </c>
      <c r="K32" s="74">
        <f>K33</f>
        <v>985706</v>
      </c>
      <c r="L32" s="74">
        <f t="shared" si="1"/>
        <v>239665</v>
      </c>
    </row>
    <row r="33" spans="1:12">
      <c r="A33" s="22"/>
      <c r="B33" s="22"/>
      <c r="C33" s="22"/>
      <c r="D33" s="22"/>
      <c r="E33" s="22"/>
      <c r="F33" s="22"/>
      <c r="G33" s="160"/>
      <c r="H33" s="159" t="s">
        <v>55</v>
      </c>
      <c r="I33" s="143" t="s">
        <v>34</v>
      </c>
      <c r="J33" s="60">
        <f>J34+J35</f>
        <v>746041</v>
      </c>
      <c r="K33" s="60">
        <f>K34+K35</f>
        <v>985706</v>
      </c>
      <c r="L33" s="60">
        <f t="shared" si="1"/>
        <v>239665</v>
      </c>
    </row>
    <row r="34" spans="1:12">
      <c r="A34" s="22"/>
      <c r="B34" s="22"/>
      <c r="C34" s="22"/>
      <c r="D34" s="22"/>
      <c r="E34" s="22"/>
      <c r="F34" s="22"/>
      <c r="G34" s="160"/>
      <c r="H34" s="160"/>
      <c r="I34" s="41" t="s">
        <v>144</v>
      </c>
      <c r="J34" s="60">
        <v>5000</v>
      </c>
      <c r="K34" s="60">
        <v>1912</v>
      </c>
      <c r="L34" s="60">
        <f t="shared" si="1"/>
        <v>-3088</v>
      </c>
    </row>
    <row r="35" spans="1:12">
      <c r="A35" s="22"/>
      <c r="B35" s="22"/>
      <c r="C35" s="22"/>
      <c r="D35" s="22"/>
      <c r="E35" s="22"/>
      <c r="F35" s="22"/>
      <c r="G35" s="166"/>
      <c r="H35" s="166"/>
      <c r="I35" s="41" t="s">
        <v>145</v>
      </c>
      <c r="J35" s="60">
        <v>741041</v>
      </c>
      <c r="K35" s="60">
        <v>983794</v>
      </c>
      <c r="L35" s="60">
        <f t="shared" si="1"/>
        <v>242753</v>
      </c>
    </row>
  </sheetData>
  <sheetProtection selectLockedCells="1"/>
  <mergeCells count="31">
    <mergeCell ref="G29:G31"/>
    <mergeCell ref="H29:I29"/>
    <mergeCell ref="H30:H31"/>
    <mergeCell ref="G32:G35"/>
    <mergeCell ref="H32:I32"/>
    <mergeCell ref="H33:H35"/>
    <mergeCell ref="G21:G24"/>
    <mergeCell ref="H21:I21"/>
    <mergeCell ref="H22:H24"/>
    <mergeCell ref="G25:G28"/>
    <mergeCell ref="H25:I25"/>
    <mergeCell ref="H26:H28"/>
    <mergeCell ref="A6:A12"/>
    <mergeCell ref="B6:C6"/>
    <mergeCell ref="G6:G20"/>
    <mergeCell ref="H6:I6"/>
    <mergeCell ref="B7:B12"/>
    <mergeCell ref="H7:H12"/>
    <mergeCell ref="A13:A15"/>
    <mergeCell ref="B13:C13"/>
    <mergeCell ref="H13:H15"/>
    <mergeCell ref="B14:B15"/>
    <mergeCell ref="A16:A19"/>
    <mergeCell ref="B16:C16"/>
    <mergeCell ref="H16:H20"/>
    <mergeCell ref="B17:B19"/>
    <mergeCell ref="A1:L1"/>
    <mergeCell ref="A3:F3"/>
    <mergeCell ref="G3:L3"/>
    <mergeCell ref="A5:C5"/>
    <mergeCell ref="G5:I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9"/>
  <sheetViews>
    <sheetView view="pageBreakPreview" zoomScale="60" zoomScaleNormal="90" workbookViewId="0">
      <selection activeCell="F48" sqref="F48"/>
    </sheetView>
  </sheetViews>
  <sheetFormatPr defaultRowHeight="16.5"/>
  <cols>
    <col min="1" max="4" width="9" style="9"/>
    <col min="5" max="8" width="13.875" style="9" bestFit="1" customWidth="1"/>
    <col min="9" max="9" width="9" style="9"/>
    <col min="10" max="10" width="15.25" style="9" bestFit="1" customWidth="1"/>
    <col min="11" max="16384" width="9" style="9"/>
  </cols>
  <sheetData>
    <row r="1" spans="1:8" ht="25.5">
      <c r="A1" s="167" t="s">
        <v>94</v>
      </c>
      <c r="B1" s="167"/>
      <c r="C1" s="167"/>
      <c r="D1" s="167"/>
      <c r="E1" s="167"/>
      <c r="F1" s="167"/>
      <c r="G1" s="167"/>
      <c r="H1" s="167"/>
    </row>
    <row r="2" spans="1:8">
      <c r="A2" s="168" t="s">
        <v>62</v>
      </c>
      <c r="B2" s="168"/>
      <c r="C2" s="168"/>
      <c r="D2" s="168"/>
      <c r="E2" s="168"/>
      <c r="F2" s="168"/>
      <c r="G2" s="168"/>
      <c r="H2" s="168"/>
    </row>
    <row r="3" spans="1:8" ht="18" customHeight="1">
      <c r="A3" s="169" t="s">
        <v>0</v>
      </c>
      <c r="B3" s="169"/>
      <c r="C3" s="169"/>
      <c r="D3" s="169" t="s">
        <v>1</v>
      </c>
      <c r="E3" s="169" t="s">
        <v>76</v>
      </c>
      <c r="F3" s="169" t="s">
        <v>61</v>
      </c>
      <c r="G3" s="169" t="s">
        <v>2</v>
      </c>
      <c r="H3" s="169" t="s">
        <v>3</v>
      </c>
    </row>
    <row r="4" spans="1:8">
      <c r="A4" s="23" t="s">
        <v>4</v>
      </c>
      <c r="B4" s="23" t="s">
        <v>5</v>
      </c>
      <c r="C4" s="23" t="s">
        <v>6</v>
      </c>
      <c r="D4" s="169"/>
      <c r="E4" s="169"/>
      <c r="F4" s="169"/>
      <c r="G4" s="169"/>
      <c r="H4" s="169"/>
    </row>
    <row r="5" spans="1:8">
      <c r="A5" s="169" t="s">
        <v>75</v>
      </c>
      <c r="B5" s="175" t="s">
        <v>75</v>
      </c>
      <c r="C5" s="175" t="s">
        <v>114</v>
      </c>
      <c r="D5" s="24" t="s">
        <v>7</v>
      </c>
      <c r="E5" s="25"/>
      <c r="F5" s="25">
        <v>3847304890</v>
      </c>
      <c r="G5" s="25"/>
      <c r="H5" s="24">
        <f t="shared" ref="H5:H22" si="0">E5+F5+G5</f>
        <v>3847304890</v>
      </c>
    </row>
    <row r="6" spans="1:8">
      <c r="A6" s="169"/>
      <c r="B6" s="173"/>
      <c r="C6" s="173"/>
      <c r="D6" s="26" t="s">
        <v>8</v>
      </c>
      <c r="E6" s="27"/>
      <c r="F6" s="27">
        <v>3813510340</v>
      </c>
      <c r="G6" s="27"/>
      <c r="H6" s="26">
        <f t="shared" si="0"/>
        <v>3813510340</v>
      </c>
    </row>
    <row r="7" spans="1:8">
      <c r="A7" s="169"/>
      <c r="B7" s="173"/>
      <c r="C7" s="173"/>
      <c r="D7" s="26" t="s">
        <v>9</v>
      </c>
      <c r="E7" s="26">
        <f>E6-E5</f>
        <v>0</v>
      </c>
      <c r="F7" s="26">
        <f t="shared" ref="F7:G7" si="1">F6-F5</f>
        <v>-33794550</v>
      </c>
      <c r="G7" s="26">
        <f t="shared" si="1"/>
        <v>0</v>
      </c>
      <c r="H7" s="26">
        <f t="shared" si="0"/>
        <v>-33794550</v>
      </c>
    </row>
    <row r="8" spans="1:8">
      <c r="A8" s="169"/>
      <c r="B8" s="173"/>
      <c r="C8" s="175" t="s">
        <v>130</v>
      </c>
      <c r="D8" s="51" t="s">
        <v>7</v>
      </c>
      <c r="E8" s="25"/>
      <c r="F8" s="25">
        <v>18907250</v>
      </c>
      <c r="G8" s="25"/>
      <c r="H8" s="51">
        <f t="shared" si="0"/>
        <v>18907250</v>
      </c>
    </row>
    <row r="9" spans="1:8">
      <c r="A9" s="169"/>
      <c r="B9" s="173"/>
      <c r="C9" s="173"/>
      <c r="D9" s="50" t="s">
        <v>8</v>
      </c>
      <c r="E9" s="27"/>
      <c r="F9" s="27">
        <v>16442250</v>
      </c>
      <c r="G9" s="27"/>
      <c r="H9" s="50">
        <f t="shared" si="0"/>
        <v>16442250</v>
      </c>
    </row>
    <row r="10" spans="1:8">
      <c r="A10" s="169"/>
      <c r="B10" s="173"/>
      <c r="C10" s="173"/>
      <c r="D10" s="50" t="s">
        <v>9</v>
      </c>
      <c r="E10" s="50">
        <f>E9-E8</f>
        <v>0</v>
      </c>
      <c r="F10" s="50">
        <f t="shared" ref="F10:G10" si="2">F9-F8</f>
        <v>-2465000</v>
      </c>
      <c r="G10" s="50">
        <f t="shared" si="2"/>
        <v>0</v>
      </c>
      <c r="H10" s="50">
        <f t="shared" si="0"/>
        <v>-2465000</v>
      </c>
    </row>
    <row r="11" spans="1:8">
      <c r="A11" s="169"/>
      <c r="B11" s="173"/>
      <c r="C11" s="175" t="s">
        <v>139</v>
      </c>
      <c r="D11" s="51" t="s">
        <v>7</v>
      </c>
      <c r="E11" s="25"/>
      <c r="F11" s="25">
        <v>1704000</v>
      </c>
      <c r="G11" s="25"/>
      <c r="H11" s="51">
        <f t="shared" si="0"/>
        <v>1704000</v>
      </c>
    </row>
    <row r="12" spans="1:8">
      <c r="A12" s="169"/>
      <c r="B12" s="173"/>
      <c r="C12" s="173"/>
      <c r="D12" s="50" t="s">
        <v>8</v>
      </c>
      <c r="E12" s="27"/>
      <c r="F12" s="27">
        <v>1638000</v>
      </c>
      <c r="G12" s="27"/>
      <c r="H12" s="50">
        <f t="shared" si="0"/>
        <v>1638000</v>
      </c>
    </row>
    <row r="13" spans="1:8">
      <c r="A13" s="169"/>
      <c r="B13" s="173"/>
      <c r="C13" s="173"/>
      <c r="D13" s="50" t="s">
        <v>9</v>
      </c>
      <c r="E13" s="50">
        <f>E12-E11</f>
        <v>0</v>
      </c>
      <c r="F13" s="50">
        <f t="shared" ref="F13:G13" si="3">F12-F11</f>
        <v>-66000</v>
      </c>
      <c r="G13" s="50">
        <f t="shared" si="3"/>
        <v>0</v>
      </c>
      <c r="H13" s="50">
        <f t="shared" si="0"/>
        <v>-66000</v>
      </c>
    </row>
    <row r="14" spans="1:8">
      <c r="A14" s="169"/>
      <c r="B14" s="173"/>
      <c r="C14" s="175" t="s">
        <v>112</v>
      </c>
      <c r="D14" s="71" t="s">
        <v>7</v>
      </c>
      <c r="E14" s="25"/>
      <c r="F14" s="25">
        <v>564000</v>
      </c>
      <c r="G14" s="25"/>
      <c r="H14" s="71">
        <f t="shared" ref="H14:H19" si="4">E14+F14+G14</f>
        <v>564000</v>
      </c>
    </row>
    <row r="15" spans="1:8">
      <c r="A15" s="169"/>
      <c r="B15" s="173"/>
      <c r="C15" s="173"/>
      <c r="D15" s="70" t="s">
        <v>8</v>
      </c>
      <c r="E15" s="27"/>
      <c r="F15" s="27">
        <v>167000</v>
      </c>
      <c r="G15" s="27"/>
      <c r="H15" s="70">
        <f t="shared" si="4"/>
        <v>167000</v>
      </c>
    </row>
    <row r="16" spans="1:8">
      <c r="A16" s="169"/>
      <c r="B16" s="173"/>
      <c r="C16" s="173"/>
      <c r="D16" s="70" t="s">
        <v>9</v>
      </c>
      <c r="E16" s="70">
        <f>E15-E14</f>
        <v>0</v>
      </c>
      <c r="F16" s="70">
        <f t="shared" ref="F16:G16" si="5">F15-F14</f>
        <v>-397000</v>
      </c>
      <c r="G16" s="70">
        <f t="shared" si="5"/>
        <v>0</v>
      </c>
      <c r="H16" s="70">
        <f t="shared" si="4"/>
        <v>-397000</v>
      </c>
    </row>
    <row r="17" spans="1:8">
      <c r="A17" s="169"/>
      <c r="B17" s="173"/>
      <c r="C17" s="175" t="s">
        <v>140</v>
      </c>
      <c r="D17" s="79" t="s">
        <v>7</v>
      </c>
      <c r="E17" s="25"/>
      <c r="F17" s="25">
        <v>3360000</v>
      </c>
      <c r="G17" s="25"/>
      <c r="H17" s="79">
        <f t="shared" si="4"/>
        <v>3360000</v>
      </c>
    </row>
    <row r="18" spans="1:8">
      <c r="A18" s="169"/>
      <c r="B18" s="173"/>
      <c r="C18" s="173"/>
      <c r="D18" s="78" t="s">
        <v>8</v>
      </c>
      <c r="E18" s="27"/>
      <c r="F18" s="27">
        <v>3360000</v>
      </c>
      <c r="G18" s="27"/>
      <c r="H18" s="78">
        <f t="shared" si="4"/>
        <v>3360000</v>
      </c>
    </row>
    <row r="19" spans="1:8">
      <c r="A19" s="169"/>
      <c r="B19" s="173"/>
      <c r="C19" s="173"/>
      <c r="D19" s="78" t="s">
        <v>9</v>
      </c>
      <c r="E19" s="78">
        <f>E18-E17</f>
        <v>0</v>
      </c>
      <c r="F19" s="78">
        <f t="shared" ref="F19:G19" si="6">F18-F17</f>
        <v>0</v>
      </c>
      <c r="G19" s="78">
        <f t="shared" si="6"/>
        <v>0</v>
      </c>
      <c r="H19" s="78">
        <f t="shared" si="4"/>
        <v>0</v>
      </c>
    </row>
    <row r="20" spans="1:8">
      <c r="A20" s="169"/>
      <c r="B20" s="173"/>
      <c r="C20" s="171" t="s">
        <v>79</v>
      </c>
      <c r="D20" s="31" t="s">
        <v>7</v>
      </c>
      <c r="E20" s="31">
        <f>E5+E8+E11</f>
        <v>0</v>
      </c>
      <c r="F20" s="31">
        <f>F5+F8+F11+F14+F17</f>
        <v>3871840140</v>
      </c>
      <c r="G20" s="48">
        <f>G5+G8+G11</f>
        <v>0</v>
      </c>
      <c r="H20" s="31">
        <f t="shared" si="0"/>
        <v>3871840140</v>
      </c>
    </row>
    <row r="21" spans="1:8">
      <c r="A21" s="169"/>
      <c r="B21" s="173"/>
      <c r="C21" s="171"/>
      <c r="D21" s="31" t="s">
        <v>8</v>
      </c>
      <c r="E21" s="31">
        <f>E6+E9+E12</f>
        <v>0</v>
      </c>
      <c r="F21" s="31">
        <f>F6+F9+F12+F15+F18</f>
        <v>3835117590</v>
      </c>
      <c r="G21" s="48">
        <f>G6+G9+G12</f>
        <v>0</v>
      </c>
      <c r="H21" s="31">
        <f t="shared" si="0"/>
        <v>3835117590</v>
      </c>
    </row>
    <row r="22" spans="1:8">
      <c r="A22" s="169"/>
      <c r="B22" s="176"/>
      <c r="C22" s="172"/>
      <c r="D22" s="32" t="s">
        <v>9</v>
      </c>
      <c r="E22" s="32">
        <f>E21-E20</f>
        <v>0</v>
      </c>
      <c r="F22" s="32">
        <f>F21-F20</f>
        <v>-36722550</v>
      </c>
      <c r="G22" s="49">
        <f>G21-G20</f>
        <v>0</v>
      </c>
      <c r="H22" s="32">
        <f t="shared" si="0"/>
        <v>-36722550</v>
      </c>
    </row>
    <row r="23" spans="1:8">
      <c r="A23" s="169"/>
      <c r="B23" s="177" t="s">
        <v>80</v>
      </c>
      <c r="C23" s="177"/>
      <c r="D23" s="34" t="s">
        <v>7</v>
      </c>
      <c r="E23" s="34">
        <f>E20</f>
        <v>0</v>
      </c>
      <c r="F23" s="34">
        <f>F20</f>
        <v>3871840140</v>
      </c>
      <c r="G23" s="34">
        <f t="shared" ref="G23" si="7">G20</f>
        <v>0</v>
      </c>
      <c r="H23" s="34">
        <f t="shared" ref="H23:H49" si="8">E23+F23+G23</f>
        <v>3871840140</v>
      </c>
    </row>
    <row r="24" spans="1:8">
      <c r="A24" s="169"/>
      <c r="B24" s="177"/>
      <c r="C24" s="177"/>
      <c r="D24" s="34" t="s">
        <v>8</v>
      </c>
      <c r="E24" s="34">
        <f>E21</f>
        <v>0</v>
      </c>
      <c r="F24" s="34">
        <f t="shared" ref="F24:G24" si="9">F21</f>
        <v>3835117590</v>
      </c>
      <c r="G24" s="34">
        <f t="shared" si="9"/>
        <v>0</v>
      </c>
      <c r="H24" s="34">
        <f t="shared" si="8"/>
        <v>3835117590</v>
      </c>
    </row>
    <row r="25" spans="1:8">
      <c r="A25" s="169"/>
      <c r="B25" s="177"/>
      <c r="C25" s="177"/>
      <c r="D25" s="34" t="s">
        <v>9</v>
      </c>
      <c r="E25" s="34">
        <f>E24-E23</f>
        <v>0</v>
      </c>
      <c r="F25" s="34">
        <f>F24-F23</f>
        <v>-36722550</v>
      </c>
      <c r="G25" s="34">
        <f t="shared" ref="G25" si="10">G24-G23</f>
        <v>0</v>
      </c>
      <c r="H25" s="34">
        <f t="shared" si="8"/>
        <v>-36722550</v>
      </c>
    </row>
    <row r="26" spans="1:8">
      <c r="A26" s="169" t="s">
        <v>81</v>
      </c>
      <c r="B26" s="175" t="s">
        <v>81</v>
      </c>
      <c r="C26" s="175" t="s">
        <v>98</v>
      </c>
      <c r="D26" s="24" t="s">
        <v>7</v>
      </c>
      <c r="E26" s="25"/>
      <c r="F26" s="25">
        <v>1123379375</v>
      </c>
      <c r="G26" s="25"/>
      <c r="H26" s="24">
        <f>E26+F26+G26</f>
        <v>1123379375</v>
      </c>
    </row>
    <row r="27" spans="1:8">
      <c r="A27" s="169"/>
      <c r="B27" s="173"/>
      <c r="C27" s="173"/>
      <c r="D27" s="26" t="s">
        <v>8</v>
      </c>
      <c r="E27" s="27"/>
      <c r="F27" s="27">
        <v>1123379375</v>
      </c>
      <c r="G27" s="27"/>
      <c r="H27" s="26">
        <f>E27+F27+G27</f>
        <v>1123379375</v>
      </c>
    </row>
    <row r="28" spans="1:8">
      <c r="A28" s="169"/>
      <c r="B28" s="173"/>
      <c r="C28" s="173"/>
      <c r="D28" s="26" t="s">
        <v>9</v>
      </c>
      <c r="E28" s="26">
        <f>E27-E26</f>
        <v>0</v>
      </c>
      <c r="F28" s="26">
        <f t="shared" ref="F28" si="11">F27-F26</f>
        <v>0</v>
      </c>
      <c r="G28" s="26">
        <f t="shared" ref="G28" si="12">G27-G26</f>
        <v>0</v>
      </c>
      <c r="H28" s="26">
        <f>E28+F28+G28</f>
        <v>0</v>
      </c>
    </row>
    <row r="29" spans="1:8">
      <c r="A29" s="169"/>
      <c r="B29" s="173"/>
      <c r="C29" s="171" t="s">
        <v>79</v>
      </c>
      <c r="D29" s="31" t="s">
        <v>7</v>
      </c>
      <c r="E29" s="31">
        <f>E26</f>
        <v>0</v>
      </c>
      <c r="F29" s="31">
        <f t="shared" ref="F29:G29" si="13">F26</f>
        <v>1123379375</v>
      </c>
      <c r="G29" s="31">
        <f t="shared" si="13"/>
        <v>0</v>
      </c>
      <c r="H29" s="31">
        <f t="shared" ref="H29:H34" si="14">E29+F29+G29</f>
        <v>1123379375</v>
      </c>
    </row>
    <row r="30" spans="1:8">
      <c r="A30" s="169"/>
      <c r="B30" s="173"/>
      <c r="C30" s="171"/>
      <c r="D30" s="31" t="s">
        <v>8</v>
      </c>
      <c r="E30" s="31">
        <f>E27</f>
        <v>0</v>
      </c>
      <c r="F30" s="31">
        <f t="shared" ref="F30:G30" si="15">F27</f>
        <v>1123379375</v>
      </c>
      <c r="G30" s="31">
        <f t="shared" si="15"/>
        <v>0</v>
      </c>
      <c r="H30" s="31">
        <f t="shared" si="14"/>
        <v>1123379375</v>
      </c>
    </row>
    <row r="31" spans="1:8">
      <c r="A31" s="169"/>
      <c r="B31" s="176"/>
      <c r="C31" s="172"/>
      <c r="D31" s="32" t="s">
        <v>9</v>
      </c>
      <c r="E31" s="32">
        <f>E30-E29</f>
        <v>0</v>
      </c>
      <c r="F31" s="32">
        <f>F30-F29</f>
        <v>0</v>
      </c>
      <c r="G31" s="32">
        <f t="shared" ref="G31" si="16">G30-G29</f>
        <v>0</v>
      </c>
      <c r="H31" s="32">
        <f t="shared" si="14"/>
        <v>0</v>
      </c>
    </row>
    <row r="32" spans="1:8">
      <c r="A32" s="169"/>
      <c r="B32" s="177" t="s">
        <v>80</v>
      </c>
      <c r="C32" s="177"/>
      <c r="D32" s="34" t="s">
        <v>7</v>
      </c>
      <c r="E32" s="34">
        <f>E29</f>
        <v>0</v>
      </c>
      <c r="F32" s="34">
        <f t="shared" ref="F32:G32" si="17">F29</f>
        <v>1123379375</v>
      </c>
      <c r="G32" s="34">
        <f t="shared" si="17"/>
        <v>0</v>
      </c>
      <c r="H32" s="34">
        <f t="shared" si="14"/>
        <v>1123379375</v>
      </c>
    </row>
    <row r="33" spans="1:10">
      <c r="A33" s="169"/>
      <c r="B33" s="177"/>
      <c r="C33" s="177"/>
      <c r="D33" s="34" t="s">
        <v>8</v>
      </c>
      <c r="E33" s="34">
        <f>E30</f>
        <v>0</v>
      </c>
      <c r="F33" s="34">
        <f t="shared" ref="F33:G33" si="18">F30</f>
        <v>1123379375</v>
      </c>
      <c r="G33" s="34">
        <f t="shared" si="18"/>
        <v>0</v>
      </c>
      <c r="H33" s="34">
        <f t="shared" si="14"/>
        <v>1123379375</v>
      </c>
    </row>
    <row r="34" spans="1:10">
      <c r="A34" s="169"/>
      <c r="B34" s="177"/>
      <c r="C34" s="177"/>
      <c r="D34" s="34" t="s">
        <v>9</v>
      </c>
      <c r="E34" s="34">
        <f>E33-E32</f>
        <v>0</v>
      </c>
      <c r="F34" s="34">
        <f t="shared" ref="F34" si="19">F33-F32</f>
        <v>0</v>
      </c>
      <c r="G34" s="34">
        <f t="shared" ref="G34" si="20">G33-G32</f>
        <v>0</v>
      </c>
      <c r="H34" s="34">
        <f t="shared" si="14"/>
        <v>0</v>
      </c>
    </row>
    <row r="35" spans="1:10">
      <c r="A35" s="169" t="s">
        <v>113</v>
      </c>
      <c r="B35" s="173" t="s">
        <v>113</v>
      </c>
      <c r="C35" s="173" t="s">
        <v>146</v>
      </c>
      <c r="D35" s="26" t="s">
        <v>7</v>
      </c>
      <c r="E35" s="27"/>
      <c r="F35" s="27">
        <v>900000</v>
      </c>
      <c r="G35" s="27">
        <v>0</v>
      </c>
      <c r="H35" s="26">
        <f t="shared" si="8"/>
        <v>900000</v>
      </c>
    </row>
    <row r="36" spans="1:10">
      <c r="A36" s="169"/>
      <c r="B36" s="173"/>
      <c r="C36" s="173"/>
      <c r="D36" s="26" t="s">
        <v>8</v>
      </c>
      <c r="E36" s="27"/>
      <c r="F36" s="27">
        <v>883124</v>
      </c>
      <c r="G36" s="27"/>
      <c r="H36" s="26">
        <f t="shared" si="8"/>
        <v>883124</v>
      </c>
    </row>
    <row r="37" spans="1:10">
      <c r="A37" s="169"/>
      <c r="B37" s="173"/>
      <c r="C37" s="173"/>
      <c r="D37" s="26" t="s">
        <v>9</v>
      </c>
      <c r="E37" s="26">
        <f>E36-E35</f>
        <v>0</v>
      </c>
      <c r="F37" s="26">
        <f t="shared" ref="F37" si="21">F36-F35</f>
        <v>-16876</v>
      </c>
      <c r="G37" s="26">
        <f t="shared" ref="G37" si="22">G36-G35</f>
        <v>0</v>
      </c>
      <c r="H37" s="26">
        <f t="shared" si="8"/>
        <v>-16876</v>
      </c>
    </row>
    <row r="38" spans="1:10">
      <c r="A38" s="169"/>
      <c r="B38" s="173"/>
      <c r="C38" s="173" t="s">
        <v>99</v>
      </c>
      <c r="D38" s="26" t="s">
        <v>7</v>
      </c>
      <c r="E38" s="27"/>
      <c r="F38" s="27">
        <v>1000000</v>
      </c>
      <c r="G38" s="27"/>
      <c r="H38" s="26">
        <f t="shared" si="8"/>
        <v>1000000</v>
      </c>
    </row>
    <row r="39" spans="1:10">
      <c r="A39" s="169"/>
      <c r="B39" s="173"/>
      <c r="C39" s="173"/>
      <c r="D39" s="26" t="s">
        <v>8</v>
      </c>
      <c r="E39" s="27"/>
      <c r="F39" s="27">
        <v>697</v>
      </c>
      <c r="G39" s="27"/>
      <c r="H39" s="26">
        <f t="shared" si="8"/>
        <v>697</v>
      </c>
    </row>
    <row r="40" spans="1:10">
      <c r="A40" s="169"/>
      <c r="B40" s="173"/>
      <c r="C40" s="173"/>
      <c r="D40" s="26" t="s">
        <v>9</v>
      </c>
      <c r="E40" s="26">
        <f>E39-E38</f>
        <v>0</v>
      </c>
      <c r="F40" s="26">
        <f t="shared" ref="F40" si="23">F39-F38</f>
        <v>-999303</v>
      </c>
      <c r="G40" s="26">
        <f t="shared" ref="G40" si="24">G39-G38</f>
        <v>0</v>
      </c>
      <c r="H40" s="26">
        <f t="shared" si="8"/>
        <v>-999303</v>
      </c>
    </row>
    <row r="41" spans="1:10">
      <c r="A41" s="169"/>
      <c r="B41" s="173"/>
      <c r="C41" s="171" t="s">
        <v>79</v>
      </c>
      <c r="D41" s="31" t="s">
        <v>7</v>
      </c>
      <c r="E41" s="31">
        <f t="shared" ref="E41:G42" si="25">E35+E38</f>
        <v>0</v>
      </c>
      <c r="F41" s="31">
        <f t="shared" si="25"/>
        <v>1900000</v>
      </c>
      <c r="G41" s="31">
        <f t="shared" si="25"/>
        <v>0</v>
      </c>
      <c r="H41" s="31">
        <f>E41+F41+G41</f>
        <v>1900000</v>
      </c>
    </row>
    <row r="42" spans="1:10">
      <c r="A42" s="169"/>
      <c r="B42" s="173"/>
      <c r="C42" s="171"/>
      <c r="D42" s="31" t="s">
        <v>8</v>
      </c>
      <c r="E42" s="31">
        <f t="shared" si="25"/>
        <v>0</v>
      </c>
      <c r="F42" s="31">
        <f t="shared" si="25"/>
        <v>883821</v>
      </c>
      <c r="G42" s="31">
        <f t="shared" si="25"/>
        <v>0</v>
      </c>
      <c r="H42" s="31">
        <f>E42+F42+G42</f>
        <v>883821</v>
      </c>
    </row>
    <row r="43" spans="1:10">
      <c r="A43" s="169"/>
      <c r="B43" s="176"/>
      <c r="C43" s="172"/>
      <c r="D43" s="32" t="s">
        <v>9</v>
      </c>
      <c r="E43" s="32">
        <f>E42-E41</f>
        <v>0</v>
      </c>
      <c r="F43" s="32">
        <f t="shared" ref="F43" si="26">F42-F41</f>
        <v>-1016179</v>
      </c>
      <c r="G43" s="32">
        <f t="shared" ref="G43" si="27">G42-G41</f>
        <v>0</v>
      </c>
      <c r="H43" s="32">
        <f t="shared" si="8"/>
        <v>-1016179</v>
      </c>
    </row>
    <row r="44" spans="1:10">
      <c r="A44" s="169"/>
      <c r="B44" s="174" t="s">
        <v>80</v>
      </c>
      <c r="C44" s="174"/>
      <c r="D44" s="33" t="s">
        <v>7</v>
      </c>
      <c r="E44" s="33">
        <f>E41</f>
        <v>0</v>
      </c>
      <c r="F44" s="33">
        <f t="shared" ref="F44:G44" si="28">F41</f>
        <v>1900000</v>
      </c>
      <c r="G44" s="33">
        <f t="shared" si="28"/>
        <v>0</v>
      </c>
      <c r="H44" s="33">
        <f t="shared" si="8"/>
        <v>1900000</v>
      </c>
    </row>
    <row r="45" spans="1:10">
      <c r="A45" s="169"/>
      <c r="B45" s="174"/>
      <c r="C45" s="174"/>
      <c r="D45" s="33" t="s">
        <v>8</v>
      </c>
      <c r="E45" s="33">
        <f t="shared" ref="E45:G45" si="29">E42</f>
        <v>0</v>
      </c>
      <c r="F45" s="33">
        <f t="shared" si="29"/>
        <v>883821</v>
      </c>
      <c r="G45" s="33">
        <f t="shared" si="29"/>
        <v>0</v>
      </c>
      <c r="H45" s="33">
        <f t="shared" si="8"/>
        <v>883821</v>
      </c>
    </row>
    <row r="46" spans="1:10">
      <c r="A46" s="169"/>
      <c r="B46" s="174"/>
      <c r="C46" s="174"/>
      <c r="D46" s="33" t="s">
        <v>9</v>
      </c>
      <c r="E46" s="33">
        <f t="shared" ref="E46:G46" si="30">E43</f>
        <v>0</v>
      </c>
      <c r="F46" s="33">
        <f t="shared" si="30"/>
        <v>-1016179</v>
      </c>
      <c r="G46" s="33">
        <f t="shared" si="30"/>
        <v>0</v>
      </c>
      <c r="H46" s="33">
        <f t="shared" si="8"/>
        <v>-1016179</v>
      </c>
    </row>
    <row r="47" spans="1:10">
      <c r="A47" s="170" t="s">
        <v>11</v>
      </c>
      <c r="B47" s="170"/>
      <c r="C47" s="170"/>
      <c r="D47" s="35" t="s">
        <v>7</v>
      </c>
      <c r="E47" s="35">
        <f t="shared" ref="E47:G48" si="31">E23+E32+E44</f>
        <v>0</v>
      </c>
      <c r="F47" s="35">
        <f t="shared" si="31"/>
        <v>4997119515</v>
      </c>
      <c r="G47" s="35">
        <f t="shared" si="31"/>
        <v>0</v>
      </c>
      <c r="H47" s="35">
        <f t="shared" si="8"/>
        <v>4997119515</v>
      </c>
    </row>
    <row r="48" spans="1:10">
      <c r="A48" s="170"/>
      <c r="B48" s="170"/>
      <c r="C48" s="170"/>
      <c r="D48" s="35" t="s">
        <v>8</v>
      </c>
      <c r="E48" s="35">
        <f t="shared" si="31"/>
        <v>0</v>
      </c>
      <c r="F48" s="91">
        <f t="shared" si="31"/>
        <v>4959380786</v>
      </c>
      <c r="G48" s="35">
        <f t="shared" si="31"/>
        <v>0</v>
      </c>
      <c r="H48" s="35">
        <f t="shared" si="8"/>
        <v>4959380786</v>
      </c>
      <c r="J48" s="142" t="s">
        <v>199</v>
      </c>
    </row>
    <row r="49" spans="1:10">
      <c r="A49" s="170"/>
      <c r="B49" s="170"/>
      <c r="C49" s="170"/>
      <c r="D49" s="35" t="s">
        <v>9</v>
      </c>
      <c r="E49" s="35">
        <f>E48-E47</f>
        <v>0</v>
      </c>
      <c r="F49" s="35">
        <f t="shared" ref="F49:G49" si="32">F48-F47</f>
        <v>-37738729</v>
      </c>
      <c r="G49" s="35">
        <f t="shared" si="32"/>
        <v>0</v>
      </c>
      <c r="H49" s="35">
        <f t="shared" si="8"/>
        <v>-37738729</v>
      </c>
      <c r="J49" s="142">
        <f>F48-F33</f>
        <v>3836001411</v>
      </c>
    </row>
  </sheetData>
  <sheetProtection selectLockedCells="1"/>
  <mergeCells count="29">
    <mergeCell ref="C5:C7"/>
    <mergeCell ref="B23:C25"/>
    <mergeCell ref="C20:C22"/>
    <mergeCell ref="B5:B22"/>
    <mergeCell ref="A5:A25"/>
    <mergeCell ref="C8:C10"/>
    <mergeCell ref="C11:C13"/>
    <mergeCell ref="C14:C16"/>
    <mergeCell ref="C17:C19"/>
    <mergeCell ref="A47:C49"/>
    <mergeCell ref="C41:C43"/>
    <mergeCell ref="C38:C40"/>
    <mergeCell ref="B44:C46"/>
    <mergeCell ref="A26:A34"/>
    <mergeCell ref="B26:B31"/>
    <mergeCell ref="C26:C28"/>
    <mergeCell ref="A35:A46"/>
    <mergeCell ref="C29:C31"/>
    <mergeCell ref="B32:C34"/>
    <mergeCell ref="C35:C37"/>
    <mergeCell ref="B35:B43"/>
    <mergeCell ref="A1:H1"/>
    <mergeCell ref="A2:H2"/>
    <mergeCell ref="A3:C3"/>
    <mergeCell ref="D3:D4"/>
    <mergeCell ref="E3:E4"/>
    <mergeCell ref="F3:F4"/>
    <mergeCell ref="G3:G4"/>
    <mergeCell ref="H3:H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8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97"/>
  <sheetViews>
    <sheetView view="pageBreakPreview" zoomScale="60" zoomScaleNormal="90" workbookViewId="0">
      <selection activeCell="F98" sqref="F98"/>
    </sheetView>
  </sheetViews>
  <sheetFormatPr defaultRowHeight="16.5"/>
  <cols>
    <col min="1" max="4" width="9" style="9"/>
    <col min="5" max="6" width="13.875" style="9" customWidth="1"/>
    <col min="7" max="7" width="12.875" style="9" customWidth="1"/>
    <col min="8" max="8" width="14.875" style="9" bestFit="1" customWidth="1"/>
    <col min="9" max="9" width="9" style="9"/>
    <col min="10" max="10" width="15.375" style="9" bestFit="1" customWidth="1"/>
    <col min="11" max="16384" width="9" style="9"/>
  </cols>
  <sheetData>
    <row r="1" spans="1:8" ht="25.5" customHeight="1">
      <c r="A1" s="167" t="s">
        <v>95</v>
      </c>
      <c r="B1" s="167"/>
      <c r="C1" s="167"/>
      <c r="D1" s="167"/>
      <c r="E1" s="167"/>
      <c r="F1" s="167"/>
      <c r="G1" s="167"/>
      <c r="H1" s="167"/>
    </row>
    <row r="2" spans="1:8" ht="16.5" customHeight="1">
      <c r="A2" s="168" t="s">
        <v>62</v>
      </c>
      <c r="B2" s="168"/>
      <c r="C2" s="168"/>
      <c r="D2" s="168"/>
      <c r="E2" s="168"/>
      <c r="F2" s="168"/>
      <c r="G2" s="168"/>
      <c r="H2" s="168"/>
    </row>
    <row r="3" spans="1:8" ht="18" customHeight="1">
      <c r="A3" s="178" t="s">
        <v>0</v>
      </c>
      <c r="B3" s="179"/>
      <c r="C3" s="179"/>
      <c r="D3" s="179" t="s">
        <v>1</v>
      </c>
      <c r="E3" s="179" t="s">
        <v>59</v>
      </c>
      <c r="F3" s="183" t="s">
        <v>60</v>
      </c>
      <c r="G3" s="179" t="s">
        <v>2</v>
      </c>
      <c r="H3" s="181" t="s">
        <v>3</v>
      </c>
    </row>
    <row r="4" spans="1:8">
      <c r="A4" s="106" t="s">
        <v>4</v>
      </c>
      <c r="B4" s="107" t="s">
        <v>5</v>
      </c>
      <c r="C4" s="107" t="s">
        <v>6</v>
      </c>
      <c r="D4" s="180"/>
      <c r="E4" s="180"/>
      <c r="F4" s="184"/>
      <c r="G4" s="180"/>
      <c r="H4" s="182"/>
    </row>
    <row r="5" spans="1:8">
      <c r="A5" s="192" t="s">
        <v>63</v>
      </c>
      <c r="B5" s="190" t="s">
        <v>64</v>
      </c>
      <c r="C5" s="190" t="s">
        <v>65</v>
      </c>
      <c r="D5" s="86" t="s">
        <v>7</v>
      </c>
      <c r="E5" s="28"/>
      <c r="F5" s="28">
        <v>2511296830</v>
      </c>
      <c r="G5" s="28"/>
      <c r="H5" s="95">
        <f>E5+F5+G5</f>
        <v>2511296830</v>
      </c>
    </row>
    <row r="6" spans="1:8">
      <c r="A6" s="192"/>
      <c r="B6" s="191"/>
      <c r="C6" s="191"/>
      <c r="D6" s="85" t="s">
        <v>8</v>
      </c>
      <c r="E6" s="29"/>
      <c r="F6" s="29">
        <f>140507680+2349776510</f>
        <v>2490284190</v>
      </c>
      <c r="G6" s="29"/>
      <c r="H6" s="96">
        <f t="shared" ref="H6:H51" si="0">E6+F6+G6</f>
        <v>2490284190</v>
      </c>
    </row>
    <row r="7" spans="1:8">
      <c r="A7" s="192"/>
      <c r="B7" s="191"/>
      <c r="C7" s="191"/>
      <c r="D7" s="85" t="s">
        <v>9</v>
      </c>
      <c r="E7" s="85">
        <f>E6-E5</f>
        <v>0</v>
      </c>
      <c r="F7" s="85">
        <f t="shared" ref="F7:G7" si="1">F6-F5</f>
        <v>-21012640</v>
      </c>
      <c r="G7" s="85">
        <f t="shared" si="1"/>
        <v>0</v>
      </c>
      <c r="H7" s="96">
        <f t="shared" si="0"/>
        <v>-21012640</v>
      </c>
    </row>
    <row r="8" spans="1:8">
      <c r="A8" s="192"/>
      <c r="B8" s="191"/>
      <c r="C8" s="191" t="s">
        <v>66</v>
      </c>
      <c r="D8" s="85" t="s">
        <v>7</v>
      </c>
      <c r="E8" s="29"/>
      <c r="F8" s="29">
        <v>872237556</v>
      </c>
      <c r="G8" s="29"/>
      <c r="H8" s="96">
        <f t="shared" si="0"/>
        <v>872237556</v>
      </c>
    </row>
    <row r="9" spans="1:8">
      <c r="A9" s="192"/>
      <c r="B9" s="191"/>
      <c r="C9" s="191"/>
      <c r="D9" s="85" t="s">
        <v>8</v>
      </c>
      <c r="E9" s="29"/>
      <c r="F9" s="29">
        <f>286511959+535615970</f>
        <v>822127929</v>
      </c>
      <c r="G9" s="29"/>
      <c r="H9" s="96">
        <f t="shared" si="0"/>
        <v>822127929</v>
      </c>
    </row>
    <row r="10" spans="1:8">
      <c r="A10" s="192"/>
      <c r="B10" s="191"/>
      <c r="C10" s="191"/>
      <c r="D10" s="85" t="s">
        <v>9</v>
      </c>
      <c r="E10" s="85">
        <f>E9-E8</f>
        <v>0</v>
      </c>
      <c r="F10" s="85">
        <f t="shared" ref="F10" si="2">F9-F8</f>
        <v>-50109627</v>
      </c>
      <c r="G10" s="85">
        <f t="shared" ref="G10" si="3">G9-G8</f>
        <v>0</v>
      </c>
      <c r="H10" s="96">
        <f t="shared" si="0"/>
        <v>-50109627</v>
      </c>
    </row>
    <row r="11" spans="1:8">
      <c r="A11" s="192"/>
      <c r="B11" s="191"/>
      <c r="C11" s="191" t="s">
        <v>45</v>
      </c>
      <c r="D11" s="85" t="s">
        <v>7</v>
      </c>
      <c r="E11" s="29"/>
      <c r="F11" s="29">
        <v>360719547</v>
      </c>
      <c r="G11" s="29"/>
      <c r="H11" s="96">
        <f t="shared" si="0"/>
        <v>360719547</v>
      </c>
    </row>
    <row r="12" spans="1:8">
      <c r="A12" s="192"/>
      <c r="B12" s="191"/>
      <c r="C12" s="191"/>
      <c r="D12" s="85" t="s">
        <v>8</v>
      </c>
      <c r="E12" s="29"/>
      <c r="F12" s="29">
        <v>259569630</v>
      </c>
      <c r="G12" s="29"/>
      <c r="H12" s="96">
        <f t="shared" si="0"/>
        <v>259569630</v>
      </c>
    </row>
    <row r="13" spans="1:8">
      <c r="A13" s="192"/>
      <c r="B13" s="191"/>
      <c r="C13" s="191"/>
      <c r="D13" s="85" t="s">
        <v>9</v>
      </c>
      <c r="E13" s="85">
        <f>E12-E11</f>
        <v>0</v>
      </c>
      <c r="F13" s="85">
        <f t="shared" ref="F13" si="4">F12-F11</f>
        <v>-101149917</v>
      </c>
      <c r="G13" s="85">
        <f t="shared" ref="G13" si="5">G12-G11</f>
        <v>0</v>
      </c>
      <c r="H13" s="96">
        <f t="shared" si="0"/>
        <v>-101149917</v>
      </c>
    </row>
    <row r="14" spans="1:8">
      <c r="A14" s="192"/>
      <c r="B14" s="191"/>
      <c r="C14" s="191" t="s">
        <v>107</v>
      </c>
      <c r="D14" s="85" t="s">
        <v>7</v>
      </c>
      <c r="E14" s="29"/>
      <c r="F14" s="29">
        <v>281614247</v>
      </c>
      <c r="G14" s="29"/>
      <c r="H14" s="96">
        <f t="shared" si="0"/>
        <v>281614247</v>
      </c>
    </row>
    <row r="15" spans="1:8">
      <c r="A15" s="192"/>
      <c r="B15" s="191"/>
      <c r="C15" s="191"/>
      <c r="D15" s="85" t="s">
        <v>8</v>
      </c>
      <c r="E15" s="29"/>
      <c r="F15" s="29">
        <v>265810541</v>
      </c>
      <c r="G15" s="29"/>
      <c r="H15" s="96">
        <f t="shared" si="0"/>
        <v>265810541</v>
      </c>
    </row>
    <row r="16" spans="1:8">
      <c r="A16" s="192"/>
      <c r="B16" s="191"/>
      <c r="C16" s="191"/>
      <c r="D16" s="85" t="s">
        <v>9</v>
      </c>
      <c r="E16" s="85">
        <f>E15-E14</f>
        <v>0</v>
      </c>
      <c r="F16" s="85">
        <f t="shared" ref="F16" si="6">F15-F14</f>
        <v>-15803706</v>
      </c>
      <c r="G16" s="85">
        <f t="shared" ref="G16" si="7">G15-G14</f>
        <v>0</v>
      </c>
      <c r="H16" s="96">
        <f t="shared" si="0"/>
        <v>-15803706</v>
      </c>
    </row>
    <row r="17" spans="1:8">
      <c r="A17" s="192"/>
      <c r="B17" s="191"/>
      <c r="C17" s="191" t="s">
        <v>108</v>
      </c>
      <c r="D17" s="85" t="s">
        <v>7</v>
      </c>
      <c r="E17" s="29"/>
      <c r="F17" s="29">
        <v>10045128</v>
      </c>
      <c r="G17" s="29"/>
      <c r="H17" s="96">
        <f t="shared" si="0"/>
        <v>10045128</v>
      </c>
    </row>
    <row r="18" spans="1:8">
      <c r="A18" s="192"/>
      <c r="B18" s="191"/>
      <c r="C18" s="191"/>
      <c r="D18" s="85" t="s">
        <v>8</v>
      </c>
      <c r="E18" s="29"/>
      <c r="F18" s="29">
        <v>6201758</v>
      </c>
      <c r="G18" s="29"/>
      <c r="H18" s="96">
        <f t="shared" si="0"/>
        <v>6201758</v>
      </c>
    </row>
    <row r="19" spans="1:8">
      <c r="A19" s="192"/>
      <c r="B19" s="191"/>
      <c r="C19" s="191"/>
      <c r="D19" s="85" t="s">
        <v>9</v>
      </c>
      <c r="E19" s="85">
        <f>E18-E17</f>
        <v>0</v>
      </c>
      <c r="F19" s="85">
        <f t="shared" ref="F19" si="8">F18-F17</f>
        <v>-3843370</v>
      </c>
      <c r="G19" s="85">
        <f t="shared" ref="G19" si="9">G18-G17</f>
        <v>0</v>
      </c>
      <c r="H19" s="96">
        <f t="shared" si="0"/>
        <v>-3843370</v>
      </c>
    </row>
    <row r="20" spans="1:8">
      <c r="A20" s="192"/>
      <c r="B20" s="191"/>
      <c r="C20" s="195" t="s">
        <v>79</v>
      </c>
      <c r="D20" s="83" t="s">
        <v>7</v>
      </c>
      <c r="E20" s="83">
        <f t="shared" ref="E20:G21" si="10">E5+E8+E11+E14+E17</f>
        <v>0</v>
      </c>
      <c r="F20" s="83">
        <f t="shared" si="10"/>
        <v>4035913308</v>
      </c>
      <c r="G20" s="83">
        <f t="shared" si="10"/>
        <v>0</v>
      </c>
      <c r="H20" s="97">
        <f t="shared" si="0"/>
        <v>4035913308</v>
      </c>
    </row>
    <row r="21" spans="1:8">
      <c r="A21" s="192"/>
      <c r="B21" s="191"/>
      <c r="C21" s="195"/>
      <c r="D21" s="83" t="s">
        <v>8</v>
      </c>
      <c r="E21" s="83">
        <f t="shared" si="10"/>
        <v>0</v>
      </c>
      <c r="F21" s="83">
        <f t="shared" si="10"/>
        <v>3843994048</v>
      </c>
      <c r="G21" s="83">
        <f t="shared" si="10"/>
        <v>0</v>
      </c>
      <c r="H21" s="97">
        <f t="shared" si="0"/>
        <v>3843994048</v>
      </c>
    </row>
    <row r="22" spans="1:8">
      <c r="A22" s="192"/>
      <c r="B22" s="194"/>
      <c r="C22" s="196"/>
      <c r="D22" s="84" t="s">
        <v>9</v>
      </c>
      <c r="E22" s="84">
        <f>E21-E20</f>
        <v>0</v>
      </c>
      <c r="F22" s="84">
        <f t="shared" ref="F22:G22" si="11">F21-F20</f>
        <v>-191919260</v>
      </c>
      <c r="G22" s="84">
        <f t="shared" si="11"/>
        <v>0</v>
      </c>
      <c r="H22" s="98">
        <f t="shared" si="0"/>
        <v>-191919260</v>
      </c>
    </row>
    <row r="23" spans="1:8">
      <c r="A23" s="192"/>
      <c r="B23" s="190" t="s">
        <v>101</v>
      </c>
      <c r="C23" s="190" t="s">
        <v>100</v>
      </c>
      <c r="D23" s="86" t="s">
        <v>7</v>
      </c>
      <c r="E23" s="28"/>
      <c r="F23" s="28">
        <v>17031000</v>
      </c>
      <c r="G23" s="28"/>
      <c r="H23" s="95">
        <f t="shared" si="0"/>
        <v>17031000</v>
      </c>
    </row>
    <row r="24" spans="1:8">
      <c r="A24" s="192"/>
      <c r="B24" s="191"/>
      <c r="C24" s="191"/>
      <c r="D24" s="85" t="s">
        <v>8</v>
      </c>
      <c r="E24" s="29"/>
      <c r="F24" s="29">
        <v>16268000</v>
      </c>
      <c r="G24" s="29"/>
      <c r="H24" s="96">
        <f t="shared" si="0"/>
        <v>16268000</v>
      </c>
    </row>
    <row r="25" spans="1:8">
      <c r="A25" s="192"/>
      <c r="B25" s="191"/>
      <c r="C25" s="191"/>
      <c r="D25" s="85" t="s">
        <v>9</v>
      </c>
      <c r="E25" s="85">
        <f>E24-E23</f>
        <v>0</v>
      </c>
      <c r="F25" s="85">
        <f t="shared" ref="F25:G25" si="12">F24-F23</f>
        <v>-763000</v>
      </c>
      <c r="G25" s="85">
        <f t="shared" si="12"/>
        <v>0</v>
      </c>
      <c r="H25" s="96">
        <f t="shared" si="0"/>
        <v>-763000</v>
      </c>
    </row>
    <row r="26" spans="1:8">
      <c r="A26" s="192"/>
      <c r="B26" s="191"/>
      <c r="C26" s="191" t="s">
        <v>72</v>
      </c>
      <c r="D26" s="85" t="s">
        <v>7</v>
      </c>
      <c r="E26" s="29"/>
      <c r="F26" s="29">
        <v>5132300</v>
      </c>
      <c r="G26" s="29"/>
      <c r="H26" s="96">
        <f t="shared" si="0"/>
        <v>5132300</v>
      </c>
    </row>
    <row r="27" spans="1:8">
      <c r="A27" s="192"/>
      <c r="B27" s="191"/>
      <c r="C27" s="191"/>
      <c r="D27" s="85" t="s">
        <v>8</v>
      </c>
      <c r="E27" s="29"/>
      <c r="F27" s="82">
        <v>1237300</v>
      </c>
      <c r="G27" s="29"/>
      <c r="H27" s="96">
        <f t="shared" si="0"/>
        <v>1237300</v>
      </c>
    </row>
    <row r="28" spans="1:8">
      <c r="A28" s="192"/>
      <c r="B28" s="191"/>
      <c r="C28" s="191"/>
      <c r="D28" s="85" t="s">
        <v>9</v>
      </c>
      <c r="E28" s="85">
        <f>E27-E26</f>
        <v>0</v>
      </c>
      <c r="F28" s="85">
        <f t="shared" ref="F28" si="13">F27-F26</f>
        <v>-3895000</v>
      </c>
      <c r="G28" s="85">
        <f t="shared" ref="G28" si="14">G27-G26</f>
        <v>0</v>
      </c>
      <c r="H28" s="96">
        <f t="shared" si="0"/>
        <v>-3895000</v>
      </c>
    </row>
    <row r="29" spans="1:8">
      <c r="A29" s="192"/>
      <c r="B29" s="191"/>
      <c r="C29" s="195" t="s">
        <v>79</v>
      </c>
      <c r="D29" s="83" t="s">
        <v>7</v>
      </c>
      <c r="E29" s="83">
        <f t="shared" ref="E29:G30" si="15">E23+E26</f>
        <v>0</v>
      </c>
      <c r="F29" s="83">
        <f>F23+F26</f>
        <v>22163300</v>
      </c>
      <c r="G29" s="83">
        <f t="shared" si="15"/>
        <v>0</v>
      </c>
      <c r="H29" s="97">
        <f>E29+F29+G29</f>
        <v>22163300</v>
      </c>
    </row>
    <row r="30" spans="1:8">
      <c r="A30" s="192"/>
      <c r="B30" s="191"/>
      <c r="C30" s="195"/>
      <c r="D30" s="83" t="s">
        <v>8</v>
      </c>
      <c r="E30" s="83">
        <f t="shared" si="15"/>
        <v>0</v>
      </c>
      <c r="F30" s="83">
        <f>F24+F27</f>
        <v>17505300</v>
      </c>
      <c r="G30" s="83">
        <f t="shared" si="15"/>
        <v>0</v>
      </c>
      <c r="H30" s="97">
        <f t="shared" si="0"/>
        <v>17505300</v>
      </c>
    </row>
    <row r="31" spans="1:8">
      <c r="A31" s="192"/>
      <c r="B31" s="194"/>
      <c r="C31" s="196"/>
      <c r="D31" s="84" t="s">
        <v>9</v>
      </c>
      <c r="E31" s="84">
        <f>E30-E29</f>
        <v>0</v>
      </c>
      <c r="F31" s="84">
        <f>F30-F29</f>
        <v>-4658000</v>
      </c>
      <c r="G31" s="84">
        <f t="shared" ref="G31" si="16">G30-G29</f>
        <v>0</v>
      </c>
      <c r="H31" s="98">
        <f t="shared" si="0"/>
        <v>-4658000</v>
      </c>
    </row>
    <row r="32" spans="1:8">
      <c r="A32" s="192"/>
      <c r="B32" s="190" t="s">
        <v>70</v>
      </c>
      <c r="C32" s="190" t="s">
        <v>73</v>
      </c>
      <c r="D32" s="86" t="s">
        <v>7</v>
      </c>
      <c r="E32" s="28"/>
      <c r="F32" s="28">
        <v>120000</v>
      </c>
      <c r="G32" s="28"/>
      <c r="H32" s="95">
        <f t="shared" si="0"/>
        <v>120000</v>
      </c>
    </row>
    <row r="33" spans="1:8">
      <c r="A33" s="192"/>
      <c r="B33" s="191"/>
      <c r="C33" s="191"/>
      <c r="D33" s="85" t="s">
        <v>8</v>
      </c>
      <c r="E33" s="29"/>
      <c r="F33" s="29">
        <v>0</v>
      </c>
      <c r="G33" s="29"/>
      <c r="H33" s="96">
        <f t="shared" si="0"/>
        <v>0</v>
      </c>
    </row>
    <row r="34" spans="1:8">
      <c r="A34" s="192"/>
      <c r="B34" s="191"/>
      <c r="C34" s="191"/>
      <c r="D34" s="85" t="s">
        <v>9</v>
      </c>
      <c r="E34" s="85">
        <f>E33-E32</f>
        <v>0</v>
      </c>
      <c r="F34" s="85">
        <f>F33-F32</f>
        <v>-120000</v>
      </c>
      <c r="G34" s="85">
        <f>G33-G32</f>
        <v>0</v>
      </c>
      <c r="H34" s="96">
        <f t="shared" si="0"/>
        <v>-120000</v>
      </c>
    </row>
    <row r="35" spans="1:8">
      <c r="A35" s="192"/>
      <c r="B35" s="191"/>
      <c r="C35" s="191" t="s">
        <v>68</v>
      </c>
      <c r="D35" s="85" t="s">
        <v>7</v>
      </c>
      <c r="E35" s="29"/>
      <c r="F35" s="29">
        <v>17086280</v>
      </c>
      <c r="G35" s="29"/>
      <c r="H35" s="96">
        <f t="shared" si="0"/>
        <v>17086280</v>
      </c>
    </row>
    <row r="36" spans="1:8">
      <c r="A36" s="192"/>
      <c r="B36" s="191"/>
      <c r="C36" s="191"/>
      <c r="D36" s="85" t="s">
        <v>8</v>
      </c>
      <c r="E36" s="29"/>
      <c r="F36" s="29">
        <v>11364362</v>
      </c>
      <c r="G36" s="29"/>
      <c r="H36" s="96">
        <f t="shared" si="0"/>
        <v>11364362</v>
      </c>
    </row>
    <row r="37" spans="1:8">
      <c r="A37" s="192"/>
      <c r="B37" s="191"/>
      <c r="C37" s="191"/>
      <c r="D37" s="85" t="s">
        <v>9</v>
      </c>
      <c r="E37" s="85">
        <f>E36-E35</f>
        <v>0</v>
      </c>
      <c r="F37" s="85">
        <f>F36-F35</f>
        <v>-5721918</v>
      </c>
      <c r="G37" s="85">
        <f>G36-G35</f>
        <v>0</v>
      </c>
      <c r="H37" s="96">
        <f t="shared" si="0"/>
        <v>-5721918</v>
      </c>
    </row>
    <row r="38" spans="1:8">
      <c r="A38" s="192"/>
      <c r="B38" s="191"/>
      <c r="C38" s="191" t="s">
        <v>69</v>
      </c>
      <c r="D38" s="85" t="s">
        <v>7</v>
      </c>
      <c r="E38" s="29"/>
      <c r="F38" s="29">
        <v>2582750</v>
      </c>
      <c r="G38" s="29"/>
      <c r="H38" s="96">
        <f t="shared" si="0"/>
        <v>2582750</v>
      </c>
    </row>
    <row r="39" spans="1:8">
      <c r="A39" s="192"/>
      <c r="B39" s="191"/>
      <c r="C39" s="191"/>
      <c r="D39" s="85" t="s">
        <v>8</v>
      </c>
      <c r="E39" s="29"/>
      <c r="F39" s="29">
        <v>2535000</v>
      </c>
      <c r="G39" s="29"/>
      <c r="H39" s="96">
        <f t="shared" si="0"/>
        <v>2535000</v>
      </c>
    </row>
    <row r="40" spans="1:8">
      <c r="A40" s="192"/>
      <c r="B40" s="191"/>
      <c r="C40" s="191"/>
      <c r="D40" s="85" t="s">
        <v>9</v>
      </c>
      <c r="E40" s="85">
        <f>E39-E38</f>
        <v>0</v>
      </c>
      <c r="F40" s="85">
        <f>F39-F38</f>
        <v>-47750</v>
      </c>
      <c r="G40" s="85">
        <f>G39-G38</f>
        <v>0</v>
      </c>
      <c r="H40" s="96">
        <f t="shared" si="0"/>
        <v>-47750</v>
      </c>
    </row>
    <row r="41" spans="1:8">
      <c r="A41" s="192"/>
      <c r="B41" s="191"/>
      <c r="C41" s="191" t="s">
        <v>102</v>
      </c>
      <c r="D41" s="85" t="s">
        <v>7</v>
      </c>
      <c r="E41" s="29"/>
      <c r="F41" s="29">
        <v>4316230</v>
      </c>
      <c r="G41" s="29"/>
      <c r="H41" s="96">
        <f t="shared" si="0"/>
        <v>4316230</v>
      </c>
    </row>
    <row r="42" spans="1:8">
      <c r="A42" s="192"/>
      <c r="B42" s="191"/>
      <c r="C42" s="191"/>
      <c r="D42" s="85" t="s">
        <v>8</v>
      </c>
      <c r="E42" s="29"/>
      <c r="F42" s="29">
        <v>4201600</v>
      </c>
      <c r="G42" s="29"/>
      <c r="H42" s="96">
        <f t="shared" si="0"/>
        <v>4201600</v>
      </c>
    </row>
    <row r="43" spans="1:8">
      <c r="A43" s="192"/>
      <c r="B43" s="191"/>
      <c r="C43" s="191"/>
      <c r="D43" s="85" t="s">
        <v>9</v>
      </c>
      <c r="E43" s="85">
        <f>E42-E41</f>
        <v>0</v>
      </c>
      <c r="F43" s="85">
        <f>F42-F41</f>
        <v>-114630</v>
      </c>
      <c r="G43" s="85">
        <f>G42-G41</f>
        <v>0</v>
      </c>
      <c r="H43" s="96">
        <f t="shared" si="0"/>
        <v>-114630</v>
      </c>
    </row>
    <row r="44" spans="1:8">
      <c r="A44" s="192"/>
      <c r="B44" s="191"/>
      <c r="C44" s="195" t="s">
        <v>79</v>
      </c>
      <c r="D44" s="83" t="s">
        <v>7</v>
      </c>
      <c r="E44" s="83">
        <f t="shared" ref="E44:G45" si="17">E32+E35+E38+E41</f>
        <v>0</v>
      </c>
      <c r="F44" s="83">
        <f t="shared" si="17"/>
        <v>24105260</v>
      </c>
      <c r="G44" s="83">
        <f t="shared" si="17"/>
        <v>0</v>
      </c>
      <c r="H44" s="97">
        <f t="shared" si="0"/>
        <v>24105260</v>
      </c>
    </row>
    <row r="45" spans="1:8">
      <c r="A45" s="192"/>
      <c r="B45" s="191"/>
      <c r="C45" s="195"/>
      <c r="D45" s="83" t="s">
        <v>8</v>
      </c>
      <c r="E45" s="83">
        <f t="shared" si="17"/>
        <v>0</v>
      </c>
      <c r="F45" s="83">
        <f t="shared" si="17"/>
        <v>18100962</v>
      </c>
      <c r="G45" s="83">
        <f t="shared" si="17"/>
        <v>0</v>
      </c>
      <c r="H45" s="97">
        <f>E45+F45+G45</f>
        <v>18100962</v>
      </c>
    </row>
    <row r="46" spans="1:8">
      <c r="A46" s="192"/>
      <c r="B46" s="194"/>
      <c r="C46" s="196"/>
      <c r="D46" s="84" t="s">
        <v>9</v>
      </c>
      <c r="E46" s="84">
        <f>E45-E44</f>
        <v>0</v>
      </c>
      <c r="F46" s="84">
        <f>F45-F44</f>
        <v>-6004298</v>
      </c>
      <c r="G46" s="84">
        <f>G45-G44</f>
        <v>0</v>
      </c>
      <c r="H46" s="98">
        <f t="shared" si="0"/>
        <v>-6004298</v>
      </c>
    </row>
    <row r="47" spans="1:8">
      <c r="A47" s="192"/>
      <c r="B47" s="189" t="s">
        <v>67</v>
      </c>
      <c r="C47" s="189"/>
      <c r="D47" s="87" t="s">
        <v>7</v>
      </c>
      <c r="E47" s="87">
        <f t="shared" ref="E47:G48" si="18">E20+E29+E44</f>
        <v>0</v>
      </c>
      <c r="F47" s="87">
        <f>F20+F29+F44</f>
        <v>4082181868</v>
      </c>
      <c r="G47" s="87">
        <f t="shared" si="18"/>
        <v>0</v>
      </c>
      <c r="H47" s="99">
        <f t="shared" si="0"/>
        <v>4082181868</v>
      </c>
    </row>
    <row r="48" spans="1:8">
      <c r="A48" s="192"/>
      <c r="B48" s="189"/>
      <c r="C48" s="189"/>
      <c r="D48" s="87" t="s">
        <v>8</v>
      </c>
      <c r="E48" s="87">
        <f t="shared" si="18"/>
        <v>0</v>
      </c>
      <c r="F48" s="87">
        <f t="shared" si="18"/>
        <v>3879600310</v>
      </c>
      <c r="G48" s="87">
        <f t="shared" si="18"/>
        <v>0</v>
      </c>
      <c r="H48" s="99">
        <f t="shared" si="0"/>
        <v>3879600310</v>
      </c>
    </row>
    <row r="49" spans="1:8">
      <c r="A49" s="192"/>
      <c r="B49" s="197"/>
      <c r="C49" s="197"/>
      <c r="D49" s="88" t="s">
        <v>9</v>
      </c>
      <c r="E49" s="81">
        <f>E48-E47</f>
        <v>0</v>
      </c>
      <c r="F49" s="81">
        <f>F48-F47</f>
        <v>-202581558</v>
      </c>
      <c r="G49" s="81">
        <f>G48-G47</f>
        <v>0</v>
      </c>
      <c r="H49" s="100">
        <f t="shared" si="0"/>
        <v>-202581558</v>
      </c>
    </row>
    <row r="50" spans="1:8">
      <c r="A50" s="192" t="s">
        <v>147</v>
      </c>
      <c r="B50" s="193" t="s">
        <v>109</v>
      </c>
      <c r="C50" s="193" t="s">
        <v>103</v>
      </c>
      <c r="D50" s="90" t="s">
        <v>7</v>
      </c>
      <c r="E50" s="80"/>
      <c r="F50" s="80">
        <v>50000000</v>
      </c>
      <c r="G50" s="80"/>
      <c r="H50" s="101">
        <f t="shared" si="0"/>
        <v>50000000</v>
      </c>
    </row>
    <row r="51" spans="1:8">
      <c r="A51" s="192"/>
      <c r="B51" s="191"/>
      <c r="C51" s="191"/>
      <c r="D51" s="85" t="s">
        <v>8</v>
      </c>
      <c r="E51" s="29"/>
      <c r="F51" s="29">
        <v>1800000</v>
      </c>
      <c r="G51" s="29"/>
      <c r="H51" s="96">
        <f t="shared" si="0"/>
        <v>1800000</v>
      </c>
    </row>
    <row r="52" spans="1:8">
      <c r="A52" s="192"/>
      <c r="B52" s="191"/>
      <c r="C52" s="191"/>
      <c r="D52" s="85" t="s">
        <v>9</v>
      </c>
      <c r="E52" s="85">
        <f>E51-E50</f>
        <v>0</v>
      </c>
      <c r="F52" s="85">
        <f>F51-F50</f>
        <v>-48200000</v>
      </c>
      <c r="G52" s="85">
        <f>G51-G50</f>
        <v>0</v>
      </c>
      <c r="H52" s="96">
        <f t="shared" ref="H52:H97" si="19">E52+F52+G52</f>
        <v>-48200000</v>
      </c>
    </row>
    <row r="53" spans="1:8">
      <c r="A53" s="192"/>
      <c r="B53" s="191"/>
      <c r="C53" s="191" t="s">
        <v>148</v>
      </c>
      <c r="D53" s="85" t="s">
        <v>7</v>
      </c>
      <c r="E53" s="29"/>
      <c r="F53" s="29">
        <v>26000000</v>
      </c>
      <c r="G53" s="29"/>
      <c r="H53" s="96">
        <f t="shared" si="19"/>
        <v>26000000</v>
      </c>
    </row>
    <row r="54" spans="1:8">
      <c r="A54" s="192"/>
      <c r="B54" s="191"/>
      <c r="C54" s="191"/>
      <c r="D54" s="85" t="s">
        <v>8</v>
      </c>
      <c r="E54" s="29"/>
      <c r="F54" s="29">
        <v>22564500</v>
      </c>
      <c r="G54" s="29"/>
      <c r="H54" s="96">
        <f t="shared" si="19"/>
        <v>22564500</v>
      </c>
    </row>
    <row r="55" spans="1:8">
      <c r="A55" s="192"/>
      <c r="B55" s="191"/>
      <c r="C55" s="191"/>
      <c r="D55" s="85" t="s">
        <v>9</v>
      </c>
      <c r="E55" s="85">
        <f>E54-E53</f>
        <v>0</v>
      </c>
      <c r="F55" s="85">
        <f>F54-F53</f>
        <v>-3435500</v>
      </c>
      <c r="G55" s="85">
        <f>G54-G53</f>
        <v>0</v>
      </c>
      <c r="H55" s="96">
        <f t="shared" ref="H55" si="20">E55+F55+G55</f>
        <v>-3435500</v>
      </c>
    </row>
    <row r="56" spans="1:8">
      <c r="A56" s="192"/>
      <c r="B56" s="191"/>
      <c r="C56" s="195" t="s">
        <v>82</v>
      </c>
      <c r="D56" s="83" t="s">
        <v>7</v>
      </c>
      <c r="E56" s="83">
        <f>E50</f>
        <v>0</v>
      </c>
      <c r="F56" s="83">
        <f>F50+F53</f>
        <v>76000000</v>
      </c>
      <c r="G56" s="83">
        <f>G50</f>
        <v>0</v>
      </c>
      <c r="H56" s="97">
        <f t="shared" si="19"/>
        <v>76000000</v>
      </c>
    </row>
    <row r="57" spans="1:8">
      <c r="A57" s="192"/>
      <c r="B57" s="191"/>
      <c r="C57" s="195"/>
      <c r="D57" s="83" t="s">
        <v>8</v>
      </c>
      <c r="E57" s="83">
        <f>E51</f>
        <v>0</v>
      </c>
      <c r="F57" s="83">
        <f>F51+F54</f>
        <v>24364500</v>
      </c>
      <c r="G57" s="83">
        <f>G51</f>
        <v>0</v>
      </c>
      <c r="H57" s="97">
        <f t="shared" si="19"/>
        <v>24364500</v>
      </c>
    </row>
    <row r="58" spans="1:8">
      <c r="A58" s="192"/>
      <c r="B58" s="194"/>
      <c r="C58" s="196"/>
      <c r="D58" s="84" t="s">
        <v>9</v>
      </c>
      <c r="E58" s="84">
        <f>E57-E56</f>
        <v>0</v>
      </c>
      <c r="F58" s="84">
        <f>F57-F56</f>
        <v>-51635500</v>
      </c>
      <c r="G58" s="84">
        <f>G57-G56</f>
        <v>0</v>
      </c>
      <c r="H58" s="98">
        <f t="shared" si="19"/>
        <v>-51635500</v>
      </c>
    </row>
    <row r="59" spans="1:8">
      <c r="A59" s="192"/>
      <c r="B59" s="189" t="s">
        <v>67</v>
      </c>
      <c r="C59" s="189"/>
      <c r="D59" s="87" t="s">
        <v>7</v>
      </c>
      <c r="E59" s="87">
        <f>E56</f>
        <v>0</v>
      </c>
      <c r="F59" s="87">
        <f>F56</f>
        <v>76000000</v>
      </c>
      <c r="G59" s="87">
        <f t="shared" ref="F59:G60" si="21">G56</f>
        <v>0</v>
      </c>
      <c r="H59" s="99">
        <f t="shared" si="19"/>
        <v>76000000</v>
      </c>
    </row>
    <row r="60" spans="1:8">
      <c r="A60" s="192"/>
      <c r="B60" s="189"/>
      <c r="C60" s="189"/>
      <c r="D60" s="87" t="s">
        <v>8</v>
      </c>
      <c r="E60" s="87">
        <f>E57</f>
        <v>0</v>
      </c>
      <c r="F60" s="87">
        <f t="shared" si="21"/>
        <v>24364500</v>
      </c>
      <c r="G60" s="87">
        <f>G57</f>
        <v>0</v>
      </c>
      <c r="H60" s="99">
        <f t="shared" si="19"/>
        <v>24364500</v>
      </c>
    </row>
    <row r="61" spans="1:8">
      <c r="A61" s="192"/>
      <c r="B61" s="189"/>
      <c r="C61" s="189"/>
      <c r="D61" s="87" t="s">
        <v>9</v>
      </c>
      <c r="E61" s="30">
        <f>E60-E59</f>
        <v>0</v>
      </c>
      <c r="F61" s="30">
        <f>F60-F59</f>
        <v>-51635500</v>
      </c>
      <c r="G61" s="30">
        <f>G60-G59</f>
        <v>0</v>
      </c>
      <c r="H61" s="99">
        <f t="shared" si="19"/>
        <v>-51635500</v>
      </c>
    </row>
    <row r="62" spans="1:8">
      <c r="A62" s="192" t="s">
        <v>71</v>
      </c>
      <c r="B62" s="190" t="s">
        <v>71</v>
      </c>
      <c r="C62" s="190" t="s">
        <v>84</v>
      </c>
      <c r="D62" s="86" t="s">
        <v>7</v>
      </c>
      <c r="E62" s="28"/>
      <c r="F62" s="28">
        <v>43372104</v>
      </c>
      <c r="G62" s="28"/>
      <c r="H62" s="95">
        <f t="shared" si="19"/>
        <v>43372104</v>
      </c>
    </row>
    <row r="63" spans="1:8">
      <c r="A63" s="192"/>
      <c r="B63" s="191"/>
      <c r="C63" s="191"/>
      <c r="D63" s="85" t="s">
        <v>8</v>
      </c>
      <c r="E63" s="29"/>
      <c r="F63" s="82">
        <v>22936204</v>
      </c>
      <c r="G63" s="29"/>
      <c r="H63" s="96">
        <f t="shared" si="19"/>
        <v>22936204</v>
      </c>
    </row>
    <row r="64" spans="1:8">
      <c r="A64" s="192"/>
      <c r="B64" s="191"/>
      <c r="C64" s="191"/>
      <c r="D64" s="85" t="s">
        <v>9</v>
      </c>
      <c r="E64" s="85">
        <f>E63-E62</f>
        <v>0</v>
      </c>
      <c r="F64" s="85">
        <f>F63-F62</f>
        <v>-20435900</v>
      </c>
      <c r="G64" s="85">
        <f>G63-G62</f>
        <v>0</v>
      </c>
      <c r="H64" s="96">
        <f t="shared" si="19"/>
        <v>-20435900</v>
      </c>
    </row>
    <row r="65" spans="1:8">
      <c r="A65" s="192"/>
      <c r="B65" s="191"/>
      <c r="C65" s="190" t="s">
        <v>110</v>
      </c>
      <c r="D65" s="86" t="s">
        <v>7</v>
      </c>
      <c r="E65" s="28"/>
      <c r="F65" s="28">
        <v>49424660</v>
      </c>
      <c r="G65" s="28"/>
      <c r="H65" s="95">
        <f t="shared" ref="H65:H67" si="22">E65+F65+G65</f>
        <v>49424660</v>
      </c>
    </row>
    <row r="66" spans="1:8">
      <c r="A66" s="192"/>
      <c r="B66" s="191"/>
      <c r="C66" s="191"/>
      <c r="D66" s="85" t="s">
        <v>8</v>
      </c>
      <c r="E66" s="29"/>
      <c r="F66" s="29">
        <v>46749800</v>
      </c>
      <c r="G66" s="29"/>
      <c r="H66" s="96">
        <f t="shared" si="22"/>
        <v>46749800</v>
      </c>
    </row>
    <row r="67" spans="1:8">
      <c r="A67" s="192"/>
      <c r="B67" s="191"/>
      <c r="C67" s="191"/>
      <c r="D67" s="85" t="s">
        <v>9</v>
      </c>
      <c r="E67" s="85">
        <f>E66-E65</f>
        <v>0</v>
      </c>
      <c r="F67" s="85">
        <f>F66-F65</f>
        <v>-2674860</v>
      </c>
      <c r="G67" s="85">
        <f>G66-G65</f>
        <v>0</v>
      </c>
      <c r="H67" s="96">
        <f t="shared" si="22"/>
        <v>-2674860</v>
      </c>
    </row>
    <row r="68" spans="1:8">
      <c r="A68" s="192"/>
      <c r="B68" s="191"/>
      <c r="C68" s="195" t="s">
        <v>79</v>
      </c>
      <c r="D68" s="83" t="s">
        <v>7</v>
      </c>
      <c r="E68" s="83">
        <f>E62+E65</f>
        <v>0</v>
      </c>
      <c r="F68" s="83">
        <f t="shared" ref="F68:G68" si="23">F62+F65</f>
        <v>92796764</v>
      </c>
      <c r="G68" s="83">
        <f t="shared" si="23"/>
        <v>0</v>
      </c>
      <c r="H68" s="97">
        <f>E68+F68+G68</f>
        <v>92796764</v>
      </c>
    </row>
    <row r="69" spans="1:8">
      <c r="A69" s="192"/>
      <c r="B69" s="191"/>
      <c r="C69" s="195"/>
      <c r="D69" s="83" t="s">
        <v>8</v>
      </c>
      <c r="E69" s="83">
        <f>E63+E66</f>
        <v>0</v>
      </c>
      <c r="F69" s="83">
        <f>F63+F66</f>
        <v>69686004</v>
      </c>
      <c r="G69" s="83">
        <f>G63+G66</f>
        <v>0</v>
      </c>
      <c r="H69" s="97">
        <f>E69+F69+G69</f>
        <v>69686004</v>
      </c>
    </row>
    <row r="70" spans="1:8">
      <c r="A70" s="192"/>
      <c r="B70" s="194"/>
      <c r="C70" s="196"/>
      <c r="D70" s="84" t="s">
        <v>9</v>
      </c>
      <c r="E70" s="84">
        <f>E69-E68</f>
        <v>0</v>
      </c>
      <c r="F70" s="84">
        <f>F69-F68</f>
        <v>-23110760</v>
      </c>
      <c r="G70" s="84">
        <f>G69-G68</f>
        <v>0</v>
      </c>
      <c r="H70" s="98">
        <f>E70+F70+G70</f>
        <v>-23110760</v>
      </c>
    </row>
    <row r="71" spans="1:8">
      <c r="A71" s="192"/>
      <c r="B71" s="189" t="s">
        <v>67</v>
      </c>
      <c r="C71" s="189"/>
      <c r="D71" s="87" t="s">
        <v>7</v>
      </c>
      <c r="E71" s="87">
        <f>E68</f>
        <v>0</v>
      </c>
      <c r="F71" s="87">
        <f t="shared" ref="F71:G72" si="24">F68</f>
        <v>92796764</v>
      </c>
      <c r="G71" s="87">
        <f t="shared" si="24"/>
        <v>0</v>
      </c>
      <c r="H71" s="99">
        <f t="shared" si="19"/>
        <v>92796764</v>
      </c>
    </row>
    <row r="72" spans="1:8">
      <c r="A72" s="192"/>
      <c r="B72" s="189"/>
      <c r="C72" s="189"/>
      <c r="D72" s="87" t="s">
        <v>8</v>
      </c>
      <c r="E72" s="87">
        <f>E69</f>
        <v>0</v>
      </c>
      <c r="F72" s="87">
        <f t="shared" si="24"/>
        <v>69686004</v>
      </c>
      <c r="G72" s="87">
        <f t="shared" si="24"/>
        <v>0</v>
      </c>
      <c r="H72" s="99">
        <f t="shared" si="19"/>
        <v>69686004</v>
      </c>
    </row>
    <row r="73" spans="1:8">
      <c r="A73" s="192"/>
      <c r="B73" s="189"/>
      <c r="C73" s="189"/>
      <c r="D73" s="87" t="s">
        <v>9</v>
      </c>
      <c r="E73" s="30">
        <f>E72-E71</f>
        <v>0</v>
      </c>
      <c r="F73" s="30">
        <f>F72-F71</f>
        <v>-23110760</v>
      </c>
      <c r="G73" s="30">
        <f>G72-G71</f>
        <v>0</v>
      </c>
      <c r="H73" s="99">
        <f t="shared" si="19"/>
        <v>-23110760</v>
      </c>
    </row>
    <row r="74" spans="1:8">
      <c r="A74" s="192" t="s">
        <v>143</v>
      </c>
      <c r="B74" s="190" t="s">
        <v>143</v>
      </c>
      <c r="C74" s="190" t="s">
        <v>143</v>
      </c>
      <c r="D74" s="86" t="s">
        <v>7</v>
      </c>
      <c r="E74" s="28"/>
      <c r="F74" s="28">
        <v>100000</v>
      </c>
      <c r="G74" s="28"/>
      <c r="H74" s="95">
        <f t="shared" si="19"/>
        <v>100000</v>
      </c>
    </row>
    <row r="75" spans="1:8">
      <c r="A75" s="192"/>
      <c r="B75" s="191"/>
      <c r="C75" s="191"/>
      <c r="D75" s="85" t="s">
        <v>8</v>
      </c>
      <c r="E75" s="29"/>
      <c r="F75" s="29">
        <v>24000</v>
      </c>
      <c r="G75" s="29"/>
      <c r="H75" s="96">
        <f t="shared" si="19"/>
        <v>24000</v>
      </c>
    </row>
    <row r="76" spans="1:8">
      <c r="A76" s="192"/>
      <c r="B76" s="191"/>
      <c r="C76" s="191"/>
      <c r="D76" s="85" t="s">
        <v>9</v>
      </c>
      <c r="E76" s="85">
        <f>E75-E74</f>
        <v>0</v>
      </c>
      <c r="F76" s="85">
        <f>F75-F74</f>
        <v>-76000</v>
      </c>
      <c r="G76" s="85">
        <f>G75-G74</f>
        <v>0</v>
      </c>
      <c r="H76" s="96">
        <f t="shared" si="19"/>
        <v>-76000</v>
      </c>
    </row>
    <row r="77" spans="1:8">
      <c r="A77" s="192"/>
      <c r="B77" s="191"/>
      <c r="C77" s="195" t="s">
        <v>79</v>
      </c>
      <c r="D77" s="83" t="s">
        <v>7</v>
      </c>
      <c r="E77" s="83">
        <f>E74</f>
        <v>0</v>
      </c>
      <c r="F77" s="83">
        <f t="shared" ref="F77:G78" si="25">F74</f>
        <v>100000</v>
      </c>
      <c r="G77" s="83">
        <f t="shared" si="25"/>
        <v>0</v>
      </c>
      <c r="H77" s="97">
        <f t="shared" si="19"/>
        <v>100000</v>
      </c>
    </row>
    <row r="78" spans="1:8">
      <c r="A78" s="192"/>
      <c r="B78" s="191"/>
      <c r="C78" s="195"/>
      <c r="D78" s="83" t="s">
        <v>8</v>
      </c>
      <c r="E78" s="83">
        <f>E75</f>
        <v>0</v>
      </c>
      <c r="F78" s="83">
        <f t="shared" si="25"/>
        <v>24000</v>
      </c>
      <c r="G78" s="83">
        <f t="shared" si="25"/>
        <v>0</v>
      </c>
      <c r="H78" s="97">
        <f t="shared" si="19"/>
        <v>24000</v>
      </c>
    </row>
    <row r="79" spans="1:8">
      <c r="A79" s="192"/>
      <c r="B79" s="194"/>
      <c r="C79" s="196"/>
      <c r="D79" s="84" t="s">
        <v>9</v>
      </c>
      <c r="E79" s="84">
        <f>E78-E77</f>
        <v>0</v>
      </c>
      <c r="F79" s="84">
        <f>F78-F77</f>
        <v>-76000</v>
      </c>
      <c r="G79" s="84">
        <f>G78-G77</f>
        <v>0</v>
      </c>
      <c r="H79" s="98">
        <f t="shared" si="19"/>
        <v>-76000</v>
      </c>
    </row>
    <row r="80" spans="1:8">
      <c r="A80" s="192"/>
      <c r="B80" s="189" t="s">
        <v>10</v>
      </c>
      <c r="C80" s="189"/>
      <c r="D80" s="87" t="s">
        <v>7</v>
      </c>
      <c r="E80" s="87">
        <f>E77</f>
        <v>0</v>
      </c>
      <c r="F80" s="87">
        <f>F77</f>
        <v>100000</v>
      </c>
      <c r="G80" s="87">
        <f t="shared" ref="G80" si="26">G77</f>
        <v>0</v>
      </c>
      <c r="H80" s="99">
        <f t="shared" si="19"/>
        <v>100000</v>
      </c>
    </row>
    <row r="81" spans="1:8">
      <c r="A81" s="192"/>
      <c r="B81" s="189"/>
      <c r="C81" s="189"/>
      <c r="D81" s="87" t="s">
        <v>8</v>
      </c>
      <c r="E81" s="87">
        <f>E78</f>
        <v>0</v>
      </c>
      <c r="F81" s="87">
        <f t="shared" ref="F81:G81" si="27">F78</f>
        <v>24000</v>
      </c>
      <c r="G81" s="87">
        <f t="shared" si="27"/>
        <v>0</v>
      </c>
      <c r="H81" s="99">
        <f t="shared" si="19"/>
        <v>24000</v>
      </c>
    </row>
    <row r="82" spans="1:8">
      <c r="A82" s="192"/>
      <c r="B82" s="189"/>
      <c r="C82" s="189"/>
      <c r="D82" s="87" t="s">
        <v>9</v>
      </c>
      <c r="E82" s="30">
        <f>E81-E80</f>
        <v>0</v>
      </c>
      <c r="F82" s="30">
        <f>F81-F80</f>
        <v>-76000</v>
      </c>
      <c r="G82" s="30">
        <f>G81-G80</f>
        <v>0</v>
      </c>
      <c r="H82" s="99">
        <f t="shared" si="19"/>
        <v>-76000</v>
      </c>
    </row>
    <row r="83" spans="1:8" ht="16.5" customHeight="1">
      <c r="A83" s="192" t="s">
        <v>74</v>
      </c>
      <c r="B83" s="190" t="s">
        <v>74</v>
      </c>
      <c r="C83" s="190" t="s">
        <v>144</v>
      </c>
      <c r="D83" s="86" t="s">
        <v>7</v>
      </c>
      <c r="E83" s="28"/>
      <c r="F83" s="28">
        <v>5000000</v>
      </c>
      <c r="G83" s="28"/>
      <c r="H83" s="95">
        <f t="shared" si="19"/>
        <v>5000000</v>
      </c>
    </row>
    <row r="84" spans="1:8">
      <c r="A84" s="192"/>
      <c r="B84" s="191"/>
      <c r="C84" s="191"/>
      <c r="D84" s="85" t="s">
        <v>8</v>
      </c>
      <c r="E84" s="29"/>
      <c r="F84" s="29">
        <v>1911720</v>
      </c>
      <c r="G84" s="29"/>
      <c r="H84" s="96">
        <f t="shared" si="19"/>
        <v>1911720</v>
      </c>
    </row>
    <row r="85" spans="1:8">
      <c r="A85" s="192"/>
      <c r="B85" s="191"/>
      <c r="C85" s="191"/>
      <c r="D85" s="85" t="s">
        <v>9</v>
      </c>
      <c r="E85" s="85">
        <f>E84-E83</f>
        <v>0</v>
      </c>
      <c r="F85" s="85">
        <f>F84-F83</f>
        <v>-3088280</v>
      </c>
      <c r="G85" s="85">
        <f>G84-G83</f>
        <v>0</v>
      </c>
      <c r="H85" s="96">
        <f t="shared" si="19"/>
        <v>-3088280</v>
      </c>
    </row>
    <row r="86" spans="1:8">
      <c r="A86" s="192"/>
      <c r="B86" s="191"/>
      <c r="C86" s="191" t="s">
        <v>111</v>
      </c>
      <c r="D86" s="85" t="s">
        <v>7</v>
      </c>
      <c r="E86" s="29"/>
      <c r="F86" s="29">
        <v>741040883</v>
      </c>
      <c r="G86" s="29"/>
      <c r="H86" s="96">
        <f t="shared" si="19"/>
        <v>741040883</v>
      </c>
    </row>
    <row r="87" spans="1:8">
      <c r="A87" s="192"/>
      <c r="B87" s="191"/>
      <c r="C87" s="191"/>
      <c r="D87" s="85" t="s">
        <v>8</v>
      </c>
      <c r="E87" s="29"/>
      <c r="F87" s="93">
        <v>983794252</v>
      </c>
      <c r="G87" s="29"/>
      <c r="H87" s="96">
        <f t="shared" si="19"/>
        <v>983794252</v>
      </c>
    </row>
    <row r="88" spans="1:8">
      <c r="A88" s="192"/>
      <c r="B88" s="191"/>
      <c r="C88" s="191"/>
      <c r="D88" s="85" t="s">
        <v>9</v>
      </c>
      <c r="E88" s="85">
        <f>E87-E86</f>
        <v>0</v>
      </c>
      <c r="F88" s="85">
        <f>F87-F86</f>
        <v>242753369</v>
      </c>
      <c r="G88" s="85">
        <f>G87-G86</f>
        <v>0</v>
      </c>
      <c r="H88" s="96">
        <f t="shared" si="19"/>
        <v>242753369</v>
      </c>
    </row>
    <row r="89" spans="1:8">
      <c r="A89" s="192"/>
      <c r="B89" s="191"/>
      <c r="C89" s="195" t="s">
        <v>77</v>
      </c>
      <c r="D89" s="83" t="s">
        <v>7</v>
      </c>
      <c r="E89" s="83">
        <f>E83+E86</f>
        <v>0</v>
      </c>
      <c r="F89" s="83">
        <f t="shared" ref="F89:G90" si="28">F83+F86</f>
        <v>746040883</v>
      </c>
      <c r="G89" s="83">
        <f t="shared" si="28"/>
        <v>0</v>
      </c>
      <c r="H89" s="97">
        <f t="shared" si="19"/>
        <v>746040883</v>
      </c>
    </row>
    <row r="90" spans="1:8">
      <c r="A90" s="192"/>
      <c r="B90" s="191"/>
      <c r="C90" s="195"/>
      <c r="D90" s="83" t="s">
        <v>8</v>
      </c>
      <c r="E90" s="83">
        <f>E84+E87</f>
        <v>0</v>
      </c>
      <c r="F90" s="83">
        <f t="shared" si="28"/>
        <v>985705972</v>
      </c>
      <c r="G90" s="83">
        <f t="shared" si="28"/>
        <v>0</v>
      </c>
      <c r="H90" s="97">
        <f t="shared" si="19"/>
        <v>985705972</v>
      </c>
    </row>
    <row r="91" spans="1:8">
      <c r="A91" s="192"/>
      <c r="B91" s="194"/>
      <c r="C91" s="196"/>
      <c r="D91" s="84" t="s">
        <v>9</v>
      </c>
      <c r="E91" s="84">
        <f>E90-E89</f>
        <v>0</v>
      </c>
      <c r="F91" s="84">
        <f>F90-F89</f>
        <v>239665089</v>
      </c>
      <c r="G91" s="84">
        <f>G90-G89</f>
        <v>0</v>
      </c>
      <c r="H91" s="98">
        <f t="shared" si="19"/>
        <v>239665089</v>
      </c>
    </row>
    <row r="92" spans="1:8">
      <c r="A92" s="192"/>
      <c r="B92" s="189" t="s">
        <v>10</v>
      </c>
      <c r="C92" s="189"/>
      <c r="D92" s="87" t="s">
        <v>7</v>
      </c>
      <c r="E92" s="87">
        <f>E89</f>
        <v>0</v>
      </c>
      <c r="F92" s="87">
        <f t="shared" ref="F92:G93" si="29">F89</f>
        <v>746040883</v>
      </c>
      <c r="G92" s="87">
        <f t="shared" si="29"/>
        <v>0</v>
      </c>
      <c r="H92" s="99">
        <f t="shared" si="19"/>
        <v>746040883</v>
      </c>
    </row>
    <row r="93" spans="1:8">
      <c r="A93" s="192"/>
      <c r="B93" s="189"/>
      <c r="C93" s="189"/>
      <c r="D93" s="87" t="s">
        <v>8</v>
      </c>
      <c r="E93" s="87">
        <f>E90</f>
        <v>0</v>
      </c>
      <c r="F93" s="87">
        <f t="shared" si="29"/>
        <v>985705972</v>
      </c>
      <c r="G93" s="87">
        <f t="shared" si="29"/>
        <v>0</v>
      </c>
      <c r="H93" s="99">
        <f t="shared" si="19"/>
        <v>985705972</v>
      </c>
    </row>
    <row r="94" spans="1:8">
      <c r="A94" s="192"/>
      <c r="B94" s="189"/>
      <c r="C94" s="189"/>
      <c r="D94" s="87" t="s">
        <v>9</v>
      </c>
      <c r="E94" s="30">
        <f>E93-E92</f>
        <v>0</v>
      </c>
      <c r="F94" s="30">
        <f>F93-F92</f>
        <v>239665089</v>
      </c>
      <c r="G94" s="30">
        <f>G93-G92</f>
        <v>0</v>
      </c>
      <c r="H94" s="99">
        <f t="shared" si="19"/>
        <v>239665089</v>
      </c>
    </row>
    <row r="95" spans="1:8">
      <c r="A95" s="185" t="s">
        <v>11</v>
      </c>
      <c r="B95" s="186"/>
      <c r="C95" s="186"/>
      <c r="D95" s="89" t="s">
        <v>7</v>
      </c>
      <c r="E95" s="89">
        <f t="shared" ref="E95:G96" si="30">E47+E59+E71+E80+E92</f>
        <v>0</v>
      </c>
      <c r="F95" s="89">
        <f t="shared" si="30"/>
        <v>4997119515</v>
      </c>
      <c r="G95" s="89">
        <f t="shared" si="30"/>
        <v>0</v>
      </c>
      <c r="H95" s="102">
        <f t="shared" si="19"/>
        <v>4997119515</v>
      </c>
    </row>
    <row r="96" spans="1:8">
      <c r="A96" s="185"/>
      <c r="B96" s="186"/>
      <c r="C96" s="186"/>
      <c r="D96" s="89" t="s">
        <v>8</v>
      </c>
      <c r="E96" s="89">
        <f t="shared" si="30"/>
        <v>0</v>
      </c>
      <c r="F96" s="92">
        <f t="shared" si="30"/>
        <v>4959380786</v>
      </c>
      <c r="G96" s="89">
        <f t="shared" si="30"/>
        <v>0</v>
      </c>
      <c r="H96" s="102">
        <f t="shared" si="19"/>
        <v>4959380786</v>
      </c>
    </row>
    <row r="97" spans="1:10">
      <c r="A97" s="187"/>
      <c r="B97" s="188"/>
      <c r="C97" s="188"/>
      <c r="D97" s="103" t="s">
        <v>9</v>
      </c>
      <c r="E97" s="104">
        <f>E96-E95</f>
        <v>0</v>
      </c>
      <c r="F97" s="104">
        <f>F96-F95</f>
        <v>-37738729</v>
      </c>
      <c r="G97" s="104">
        <f>G96-G95</f>
        <v>0</v>
      </c>
      <c r="H97" s="105">
        <f t="shared" si="19"/>
        <v>-37738729</v>
      </c>
      <c r="J97" s="94">
        <v>3975586534</v>
      </c>
    </row>
  </sheetData>
  <sheetProtection selectLockedCells="1"/>
  <mergeCells count="51">
    <mergeCell ref="C20:C22"/>
    <mergeCell ref="C11:C13"/>
    <mergeCell ref="C5:C7"/>
    <mergeCell ref="C44:C46"/>
    <mergeCell ref="C83:C85"/>
    <mergeCell ref="C17:C19"/>
    <mergeCell ref="C62:C64"/>
    <mergeCell ref="C53:C55"/>
    <mergeCell ref="C8:C10"/>
    <mergeCell ref="B47:C49"/>
    <mergeCell ref="C23:C25"/>
    <mergeCell ref="C26:C28"/>
    <mergeCell ref="C89:C91"/>
    <mergeCell ref="A5:A49"/>
    <mergeCell ref="C56:C58"/>
    <mergeCell ref="B32:B46"/>
    <mergeCell ref="A83:A94"/>
    <mergeCell ref="A74:A82"/>
    <mergeCell ref="C77:C79"/>
    <mergeCell ref="C74:C76"/>
    <mergeCell ref="B80:C82"/>
    <mergeCell ref="C86:C88"/>
    <mergeCell ref="B74:B79"/>
    <mergeCell ref="B83:B91"/>
    <mergeCell ref="B62:B70"/>
    <mergeCell ref="C68:C70"/>
    <mergeCell ref="C29:C31"/>
    <mergeCell ref="C14:C16"/>
    <mergeCell ref="A95:C97"/>
    <mergeCell ref="E3:E4"/>
    <mergeCell ref="B92:C94"/>
    <mergeCell ref="C32:C34"/>
    <mergeCell ref="C35:C37"/>
    <mergeCell ref="C38:C40"/>
    <mergeCell ref="C41:C43"/>
    <mergeCell ref="A62:A73"/>
    <mergeCell ref="B71:C73"/>
    <mergeCell ref="B50:B58"/>
    <mergeCell ref="A50:A61"/>
    <mergeCell ref="B59:C61"/>
    <mergeCell ref="C50:C52"/>
    <mergeCell ref="C65:C67"/>
    <mergeCell ref="B5:B22"/>
    <mergeCell ref="B23:B31"/>
    <mergeCell ref="A1:H1"/>
    <mergeCell ref="A2:H2"/>
    <mergeCell ref="A3:C3"/>
    <mergeCell ref="D3:D4"/>
    <mergeCell ref="G3:G4"/>
    <mergeCell ref="H3:H4"/>
    <mergeCell ref="F3:F4"/>
  </mergeCells>
  <phoneticPr fontId="3" type="noConversion"/>
  <pageMargins left="0.7" right="0.7" top="0.75" bottom="0.75" header="0.3" footer="0.3"/>
  <pageSetup paperSize="9" scale="88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6"/>
  <sheetViews>
    <sheetView workbookViewId="0">
      <selection sqref="A1:J1"/>
    </sheetView>
  </sheetViews>
  <sheetFormatPr defaultRowHeight="16.5"/>
  <cols>
    <col min="1" max="6" width="9" style="9"/>
    <col min="7" max="7" width="19.375" style="9" customWidth="1"/>
    <col min="8" max="16384" width="9" style="9"/>
  </cols>
  <sheetData>
    <row r="1" spans="1:10" ht="25.5">
      <c r="A1" s="167" t="s">
        <v>20</v>
      </c>
      <c r="B1" s="167"/>
      <c r="C1" s="167"/>
      <c r="D1" s="167"/>
      <c r="E1" s="167"/>
      <c r="F1" s="167"/>
      <c r="G1" s="167"/>
      <c r="H1" s="167"/>
      <c r="I1" s="167"/>
      <c r="J1" s="167"/>
    </row>
    <row r="2" spans="1:10" ht="17.25" thickBot="1">
      <c r="A2" s="198"/>
      <c r="B2" s="198"/>
      <c r="C2" s="198"/>
      <c r="D2" s="198"/>
      <c r="E2" s="198"/>
      <c r="F2" s="198"/>
      <c r="G2" s="198"/>
      <c r="H2" s="198"/>
      <c r="I2" s="198"/>
      <c r="J2" s="198"/>
    </row>
    <row r="3" spans="1:10" ht="18" thickTop="1">
      <c r="A3" s="199" t="s">
        <v>0</v>
      </c>
      <c r="B3" s="200"/>
      <c r="C3" s="201"/>
      <c r="D3" s="202" t="s">
        <v>96</v>
      </c>
      <c r="E3" s="44" t="s">
        <v>12</v>
      </c>
      <c r="F3" s="15" t="s">
        <v>13</v>
      </c>
      <c r="G3" s="14" t="s">
        <v>14</v>
      </c>
      <c r="H3" s="14" t="s">
        <v>16</v>
      </c>
      <c r="I3" s="14" t="s">
        <v>17</v>
      </c>
      <c r="J3" s="204" t="s">
        <v>19</v>
      </c>
    </row>
    <row r="4" spans="1:10" ht="17.25">
      <c r="A4" s="16" t="s">
        <v>4</v>
      </c>
      <c r="B4" s="17" t="s">
        <v>5</v>
      </c>
      <c r="C4" s="17" t="s">
        <v>6</v>
      </c>
      <c r="D4" s="203"/>
      <c r="E4" s="52" t="s">
        <v>104</v>
      </c>
      <c r="F4" s="53" t="s">
        <v>105</v>
      </c>
      <c r="G4" s="52" t="s">
        <v>15</v>
      </c>
      <c r="H4" s="52" t="s">
        <v>106</v>
      </c>
      <c r="I4" s="52" t="s">
        <v>18</v>
      </c>
      <c r="J4" s="205"/>
    </row>
    <row r="5" spans="1:10" ht="17.25" thickBot="1">
      <c r="A5" s="10"/>
      <c r="B5" s="11"/>
      <c r="C5" s="11"/>
      <c r="D5" s="11"/>
      <c r="E5" s="11"/>
      <c r="F5" s="12"/>
      <c r="G5" s="11"/>
      <c r="H5" s="11"/>
      <c r="I5" s="11"/>
      <c r="J5" s="13"/>
    </row>
    <row r="6" spans="1:10" ht="17.25" thickTop="1"/>
  </sheetData>
  <mergeCells count="5">
    <mergeCell ref="A1:J1"/>
    <mergeCell ref="A2:J2"/>
    <mergeCell ref="A3:C3"/>
    <mergeCell ref="D3:D4"/>
    <mergeCell ref="J3:J4"/>
  </mergeCells>
  <phoneticPr fontId="3" type="noConversion"/>
  <pageMargins left="0.7" right="0.7" top="0.75" bottom="0.75" header="0.3" footer="0.3"/>
  <ignoredErrors>
    <ignoredError sqref="E4:H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6"/>
  <sheetViews>
    <sheetView workbookViewId="0">
      <selection activeCell="C23" sqref="C23"/>
    </sheetView>
  </sheetViews>
  <sheetFormatPr defaultRowHeight="16.5"/>
  <cols>
    <col min="1" max="1" width="17.375" style="9" customWidth="1"/>
    <col min="2" max="2" width="16.375" style="9" customWidth="1"/>
    <col min="3" max="3" width="28.5" style="9" customWidth="1"/>
    <col min="4" max="4" width="21.125" style="9" customWidth="1"/>
    <col min="5" max="5" width="20.375" style="9" customWidth="1"/>
    <col min="6" max="16384" width="9" style="9"/>
  </cols>
  <sheetData>
    <row r="1" spans="1:5" ht="25.5">
      <c r="A1" s="167" t="s">
        <v>21</v>
      </c>
      <c r="B1" s="167"/>
      <c r="C1" s="167"/>
      <c r="D1" s="167"/>
      <c r="E1" s="167"/>
    </row>
    <row r="2" spans="1:5" ht="17.25" thickBot="1">
      <c r="A2" s="206"/>
      <c r="B2" s="206"/>
      <c r="C2" s="206"/>
      <c r="D2" s="206"/>
      <c r="E2" s="206"/>
    </row>
    <row r="3" spans="1:5" ht="17.25">
      <c r="A3" s="75" t="s">
        <v>22</v>
      </c>
      <c r="B3" s="76" t="s">
        <v>23</v>
      </c>
      <c r="C3" s="76" t="s">
        <v>24</v>
      </c>
      <c r="D3" s="76" t="s">
        <v>25</v>
      </c>
      <c r="E3" s="77" t="s">
        <v>26</v>
      </c>
    </row>
    <row r="4" spans="1:5" ht="27">
      <c r="A4" s="108">
        <v>45322</v>
      </c>
      <c r="B4" s="109">
        <v>35020</v>
      </c>
      <c r="C4" s="109" t="s">
        <v>153</v>
      </c>
      <c r="D4" s="109" t="s">
        <v>151</v>
      </c>
      <c r="E4" s="110"/>
    </row>
    <row r="5" spans="1:5" ht="27">
      <c r="A5" s="111">
        <v>45337</v>
      </c>
      <c r="B5" s="112">
        <v>46700</v>
      </c>
      <c r="C5" s="113" t="s">
        <v>153</v>
      </c>
      <c r="D5" s="113" t="s">
        <v>152</v>
      </c>
      <c r="E5" s="114"/>
    </row>
    <row r="6" spans="1:5" ht="27.75" thickBot="1">
      <c r="A6" s="115">
        <v>45610</v>
      </c>
      <c r="B6" s="116">
        <v>1830000</v>
      </c>
      <c r="C6" s="117" t="s">
        <v>149</v>
      </c>
      <c r="D6" s="118" t="s">
        <v>150</v>
      </c>
      <c r="E6" s="119"/>
    </row>
  </sheetData>
  <mergeCells count="2">
    <mergeCell ref="A1:E1"/>
    <mergeCell ref="A2:E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4"/>
  <sheetViews>
    <sheetView workbookViewId="0">
      <selection activeCell="F27" sqref="F27"/>
    </sheetView>
  </sheetViews>
  <sheetFormatPr defaultRowHeight="16.5"/>
  <cols>
    <col min="2" max="2" width="11.5" customWidth="1"/>
    <col min="3" max="3" width="14.375" customWidth="1"/>
    <col min="4" max="4" width="15.125" customWidth="1"/>
    <col min="5" max="5" width="18.5" customWidth="1"/>
    <col min="6" max="6" width="19" customWidth="1"/>
    <col min="7" max="7" width="9" customWidth="1"/>
  </cols>
  <sheetData>
    <row r="1" spans="1:7" ht="25.5">
      <c r="A1" s="208" t="s">
        <v>85</v>
      </c>
      <c r="B1" s="208"/>
      <c r="C1" s="208"/>
      <c r="D1" s="208"/>
      <c r="E1" s="208"/>
      <c r="F1" s="208"/>
      <c r="G1" s="208"/>
    </row>
    <row r="2" spans="1:7" ht="17.25" thickBot="1">
      <c r="A2" s="207" t="s">
        <v>138</v>
      </c>
      <c r="B2" s="207"/>
      <c r="C2" s="207"/>
      <c r="D2" s="207"/>
      <c r="E2" s="207"/>
      <c r="F2" s="207"/>
      <c r="G2" s="207"/>
    </row>
    <row r="3" spans="1:7">
      <c r="A3" s="45" t="s">
        <v>86</v>
      </c>
      <c r="B3" s="46" t="s">
        <v>88</v>
      </c>
      <c r="C3" s="46" t="s">
        <v>89</v>
      </c>
      <c r="D3" s="46" t="s">
        <v>90</v>
      </c>
      <c r="E3" s="46" t="s">
        <v>91</v>
      </c>
      <c r="F3" s="46" t="s">
        <v>92</v>
      </c>
      <c r="G3" s="47" t="s">
        <v>93</v>
      </c>
    </row>
    <row r="4" spans="1:7" ht="17.25" thickBot="1">
      <c r="A4" s="120" t="s">
        <v>87</v>
      </c>
      <c r="B4" s="121" t="s">
        <v>118</v>
      </c>
      <c r="C4" s="121" t="s">
        <v>119</v>
      </c>
      <c r="D4" s="121" t="s">
        <v>120</v>
      </c>
      <c r="E4" s="122">
        <v>1123379375</v>
      </c>
      <c r="F4" s="122">
        <v>983794252</v>
      </c>
      <c r="G4" s="123"/>
    </row>
  </sheetData>
  <mergeCells count="2">
    <mergeCell ref="A2:G2"/>
    <mergeCell ref="A1:G1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"/>
  <sheetViews>
    <sheetView tabSelected="1" workbookViewId="0">
      <selection activeCell="F34" sqref="F34"/>
    </sheetView>
  </sheetViews>
  <sheetFormatPr defaultRowHeight="16.5"/>
  <cols>
    <col min="1" max="1" width="15.75" customWidth="1"/>
    <col min="2" max="2" width="14.375" customWidth="1"/>
    <col min="3" max="3" width="17.5" customWidth="1"/>
    <col min="4" max="4" width="19" customWidth="1"/>
    <col min="5" max="5" width="16.375" customWidth="1"/>
    <col min="6" max="6" width="21.25" customWidth="1"/>
  </cols>
  <sheetData>
    <row r="1" spans="1:6" ht="25.5">
      <c r="A1" s="209" t="s">
        <v>27</v>
      </c>
      <c r="B1" s="209"/>
      <c r="C1" s="209"/>
      <c r="D1" s="209"/>
      <c r="E1" s="209"/>
      <c r="F1" s="209"/>
    </row>
    <row r="2" spans="1:6" ht="17.25" thickBot="1">
      <c r="A2" s="210"/>
      <c r="B2" s="210"/>
      <c r="C2" s="210"/>
      <c r="D2" s="210"/>
      <c r="E2" s="210"/>
      <c r="F2" s="210"/>
    </row>
    <row r="3" spans="1:6" ht="18" thickTop="1">
      <c r="A3" s="5" t="s">
        <v>97</v>
      </c>
      <c r="B3" s="6" t="s">
        <v>28</v>
      </c>
      <c r="C3" s="6" t="s">
        <v>29</v>
      </c>
      <c r="D3" s="7" t="s">
        <v>23</v>
      </c>
      <c r="E3" s="6" t="s">
        <v>30</v>
      </c>
      <c r="F3" s="8" t="s">
        <v>31</v>
      </c>
    </row>
    <row r="4" spans="1:6" ht="17.25" thickBot="1">
      <c r="A4" s="1"/>
      <c r="B4" s="2"/>
      <c r="C4" s="2"/>
      <c r="D4" s="3"/>
      <c r="E4" s="2"/>
      <c r="F4" s="4"/>
    </row>
    <row r="5" spans="1:6" ht="17.25" thickTop="1"/>
  </sheetData>
  <mergeCells count="2">
    <mergeCell ref="A1:F1"/>
    <mergeCell ref="A2:F2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5"/>
  <sheetViews>
    <sheetView workbookViewId="0">
      <selection activeCell="B6" sqref="B6:B16"/>
    </sheetView>
  </sheetViews>
  <sheetFormatPr defaultRowHeight="16.5"/>
  <cols>
    <col min="1" max="1" width="15.875" customWidth="1"/>
    <col min="2" max="2" width="20.125" customWidth="1"/>
    <col min="3" max="3" width="39.125" bestFit="1" customWidth="1"/>
    <col min="4" max="4" width="24.25" customWidth="1"/>
  </cols>
  <sheetData>
    <row r="1" spans="1:4" ht="25.5">
      <c r="A1" s="209" t="s">
        <v>196</v>
      </c>
      <c r="B1" s="209"/>
      <c r="C1" s="209"/>
      <c r="D1" s="209"/>
    </row>
    <row r="2" spans="1:4" ht="17.25" thickBot="1">
      <c r="A2" s="211"/>
      <c r="B2" s="211"/>
      <c r="C2" s="211"/>
      <c r="D2" s="211"/>
    </row>
    <row r="3" spans="1:4" ht="17.25">
      <c r="A3" s="63" t="s">
        <v>1</v>
      </c>
      <c r="B3" s="64" t="s">
        <v>23</v>
      </c>
      <c r="C3" s="65" t="s">
        <v>32</v>
      </c>
      <c r="D3" s="66" t="s">
        <v>26</v>
      </c>
    </row>
    <row r="4" spans="1:4">
      <c r="A4" s="214" t="s">
        <v>121</v>
      </c>
      <c r="B4" s="212" t="s">
        <v>156</v>
      </c>
      <c r="C4" s="124" t="s">
        <v>154</v>
      </c>
      <c r="D4" s="125"/>
    </row>
    <row r="5" spans="1:4">
      <c r="A5" s="215"/>
      <c r="B5" s="213"/>
      <c r="C5" s="124" t="s">
        <v>155</v>
      </c>
      <c r="D5" s="125"/>
    </row>
    <row r="6" spans="1:4">
      <c r="A6" s="219" t="s">
        <v>122</v>
      </c>
      <c r="B6" s="216" t="s">
        <v>195</v>
      </c>
      <c r="C6" s="124" t="s">
        <v>157</v>
      </c>
      <c r="D6" s="125"/>
    </row>
    <row r="7" spans="1:4">
      <c r="A7" s="220"/>
      <c r="B7" s="217"/>
      <c r="C7" s="124" t="s">
        <v>158</v>
      </c>
      <c r="D7" s="125"/>
    </row>
    <row r="8" spans="1:4">
      <c r="A8" s="220"/>
      <c r="B8" s="217"/>
      <c r="C8" s="124" t="s">
        <v>159</v>
      </c>
      <c r="D8" s="125"/>
    </row>
    <row r="9" spans="1:4">
      <c r="A9" s="220"/>
      <c r="B9" s="217"/>
      <c r="C9" s="124" t="s">
        <v>132</v>
      </c>
      <c r="D9" s="126"/>
    </row>
    <row r="10" spans="1:4">
      <c r="A10" s="220"/>
      <c r="B10" s="217"/>
      <c r="C10" s="124" t="s">
        <v>133</v>
      </c>
      <c r="D10" s="126"/>
    </row>
    <row r="11" spans="1:4">
      <c r="A11" s="220"/>
      <c r="B11" s="217"/>
      <c r="C11" s="124" t="s">
        <v>193</v>
      </c>
      <c r="D11" s="126"/>
    </row>
    <row r="12" spans="1:4">
      <c r="A12" s="220"/>
      <c r="B12" s="217"/>
      <c r="C12" s="124" t="s">
        <v>160</v>
      </c>
      <c r="D12" s="126"/>
    </row>
    <row r="13" spans="1:4">
      <c r="A13" s="220"/>
      <c r="B13" s="217"/>
      <c r="C13" s="124" t="s">
        <v>161</v>
      </c>
      <c r="D13" s="126"/>
    </row>
    <row r="14" spans="1:4">
      <c r="A14" s="220"/>
      <c r="B14" s="217"/>
      <c r="C14" s="124" t="s">
        <v>194</v>
      </c>
      <c r="D14" s="126"/>
    </row>
    <row r="15" spans="1:4">
      <c r="A15" s="220"/>
      <c r="B15" s="217"/>
      <c r="C15" s="124" t="s">
        <v>162</v>
      </c>
      <c r="D15" s="126"/>
    </row>
    <row r="16" spans="1:4">
      <c r="A16" s="221"/>
      <c r="B16" s="218"/>
      <c r="C16" s="124" t="s">
        <v>202</v>
      </c>
      <c r="D16" s="126"/>
    </row>
    <row r="17" spans="1:4">
      <c r="A17" s="228" t="s">
        <v>123</v>
      </c>
      <c r="B17" s="229" t="s">
        <v>165</v>
      </c>
      <c r="C17" s="127" t="s">
        <v>163</v>
      </c>
      <c r="D17" s="126"/>
    </row>
    <row r="18" spans="1:4">
      <c r="A18" s="228"/>
      <c r="B18" s="229"/>
      <c r="C18" s="127" t="s">
        <v>164</v>
      </c>
      <c r="D18" s="126"/>
    </row>
    <row r="19" spans="1:4">
      <c r="A19" s="228" t="s">
        <v>124</v>
      </c>
      <c r="B19" s="229" t="s">
        <v>192</v>
      </c>
      <c r="C19" s="124" t="s">
        <v>190</v>
      </c>
      <c r="D19" s="126"/>
    </row>
    <row r="20" spans="1:4">
      <c r="A20" s="228"/>
      <c r="B20" s="229"/>
      <c r="C20" s="124" t="s">
        <v>191</v>
      </c>
      <c r="D20" s="126"/>
    </row>
    <row r="21" spans="1:4">
      <c r="A21" s="222" t="s">
        <v>125</v>
      </c>
      <c r="B21" s="225" t="s">
        <v>169</v>
      </c>
      <c r="C21" s="128" t="s">
        <v>166</v>
      </c>
      <c r="D21" s="129"/>
    </row>
    <row r="22" spans="1:4">
      <c r="A22" s="223"/>
      <c r="B22" s="226"/>
      <c r="C22" s="130" t="s">
        <v>170</v>
      </c>
      <c r="D22" s="129"/>
    </row>
    <row r="23" spans="1:4">
      <c r="A23" s="223"/>
      <c r="B23" s="226"/>
      <c r="C23" s="130" t="s">
        <v>167</v>
      </c>
      <c r="D23" s="129"/>
    </row>
    <row r="24" spans="1:4" ht="16.5" customHeight="1" thickBot="1">
      <c r="A24" s="224"/>
      <c r="B24" s="227"/>
      <c r="C24" s="131" t="s">
        <v>168</v>
      </c>
      <c r="D24" s="132"/>
    </row>
    <row r="25" spans="1:4">
      <c r="A25" s="62"/>
      <c r="B25" s="62"/>
      <c r="C25" s="62"/>
      <c r="D25" s="62"/>
    </row>
  </sheetData>
  <mergeCells count="12">
    <mergeCell ref="A21:A24"/>
    <mergeCell ref="B21:B24"/>
    <mergeCell ref="A17:A18"/>
    <mergeCell ref="A19:A20"/>
    <mergeCell ref="B17:B18"/>
    <mergeCell ref="B19:B20"/>
    <mergeCell ref="A1:D1"/>
    <mergeCell ref="A2:D2"/>
    <mergeCell ref="B4:B5"/>
    <mergeCell ref="A4:A5"/>
    <mergeCell ref="B6:B16"/>
    <mergeCell ref="A6:A16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2"/>
  <sheetViews>
    <sheetView workbookViewId="0">
      <selection sqref="A1:E1"/>
    </sheetView>
  </sheetViews>
  <sheetFormatPr defaultRowHeight="16.5"/>
  <cols>
    <col min="1" max="1" width="15.375" customWidth="1"/>
    <col min="2" max="2" width="14.25" customWidth="1"/>
    <col min="3" max="3" width="13.75" customWidth="1"/>
    <col min="4" max="4" width="53.375" customWidth="1"/>
    <col min="5" max="5" width="24.625" customWidth="1"/>
  </cols>
  <sheetData>
    <row r="1" spans="1:5" ht="25.5">
      <c r="A1" s="209" t="s">
        <v>203</v>
      </c>
      <c r="B1" s="209"/>
      <c r="C1" s="209"/>
      <c r="D1" s="209"/>
      <c r="E1" s="209"/>
    </row>
    <row r="2" spans="1:5" ht="17.25" thickBot="1">
      <c r="A2" s="211"/>
      <c r="B2" s="211"/>
      <c r="C2" s="211"/>
      <c r="D2" s="211"/>
      <c r="E2" s="211"/>
    </row>
    <row r="3" spans="1:5" ht="17.25">
      <c r="A3" s="67" t="s">
        <v>1</v>
      </c>
      <c r="B3" s="68" t="s">
        <v>33</v>
      </c>
      <c r="C3" s="68" t="s">
        <v>23</v>
      </c>
      <c r="D3" s="68" t="s">
        <v>32</v>
      </c>
      <c r="E3" s="69" t="s">
        <v>26</v>
      </c>
    </row>
    <row r="4" spans="1:5">
      <c r="A4" s="230" t="s">
        <v>126</v>
      </c>
      <c r="B4" s="133" t="s">
        <v>187</v>
      </c>
      <c r="C4" s="133" t="s">
        <v>171</v>
      </c>
      <c r="D4" s="134" t="s">
        <v>186</v>
      </c>
      <c r="E4" s="135"/>
    </row>
    <row r="5" spans="1:5" ht="54">
      <c r="A5" s="230"/>
      <c r="B5" s="133" t="s">
        <v>188</v>
      </c>
      <c r="C5" s="136" t="s">
        <v>172</v>
      </c>
      <c r="D5" s="134" t="s">
        <v>189</v>
      </c>
      <c r="E5" s="135"/>
    </row>
    <row r="6" spans="1:5" ht="67.5">
      <c r="A6" s="230"/>
      <c r="B6" s="124" t="s">
        <v>134</v>
      </c>
      <c r="C6" s="124" t="s">
        <v>198</v>
      </c>
      <c r="D6" s="137" t="s">
        <v>197</v>
      </c>
      <c r="E6" s="125"/>
    </row>
    <row r="7" spans="1:5" ht="54">
      <c r="A7" s="230"/>
      <c r="B7" s="133" t="s">
        <v>173</v>
      </c>
      <c r="C7" s="133" t="s">
        <v>174</v>
      </c>
      <c r="D7" s="134" t="s">
        <v>175</v>
      </c>
      <c r="E7" s="135"/>
    </row>
    <row r="8" spans="1:5" ht="67.5">
      <c r="A8" s="230"/>
      <c r="B8" s="124" t="s">
        <v>176</v>
      </c>
      <c r="C8" s="124" t="s">
        <v>201</v>
      </c>
      <c r="D8" s="137" t="s">
        <v>200</v>
      </c>
      <c r="E8" s="125"/>
    </row>
    <row r="9" spans="1:5" ht="27">
      <c r="A9" s="219" t="s">
        <v>117</v>
      </c>
      <c r="B9" s="133" t="s">
        <v>127</v>
      </c>
      <c r="C9" s="133" t="s">
        <v>178</v>
      </c>
      <c r="D9" s="134" t="s">
        <v>177</v>
      </c>
      <c r="E9" s="135"/>
    </row>
    <row r="10" spans="1:5" ht="27">
      <c r="A10" s="220"/>
      <c r="B10" s="133" t="s">
        <v>128</v>
      </c>
      <c r="C10" s="133" t="s">
        <v>179</v>
      </c>
      <c r="D10" s="134" t="s">
        <v>180</v>
      </c>
      <c r="E10" s="135"/>
    </row>
    <row r="11" spans="1:5" ht="121.5">
      <c r="A11" s="220"/>
      <c r="B11" s="124" t="s">
        <v>135</v>
      </c>
      <c r="C11" s="124" t="s">
        <v>182</v>
      </c>
      <c r="D11" s="137" t="s">
        <v>181</v>
      </c>
      <c r="E11" s="138"/>
    </row>
    <row r="12" spans="1:5" ht="27.75" thickBot="1">
      <c r="A12" s="231"/>
      <c r="B12" s="139" t="s">
        <v>183</v>
      </c>
      <c r="C12" s="139" t="s">
        <v>184</v>
      </c>
      <c r="D12" s="140" t="s">
        <v>185</v>
      </c>
      <c r="E12" s="141"/>
    </row>
  </sheetData>
  <mergeCells count="4">
    <mergeCell ref="A1:E1"/>
    <mergeCell ref="A2:E2"/>
    <mergeCell ref="A4:A8"/>
    <mergeCell ref="A9:A12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3</vt:i4>
      </vt:variant>
    </vt:vector>
  </HeadingPairs>
  <TitlesOfParts>
    <vt:vector size="14" baseType="lpstr">
      <vt:lpstr>표지</vt:lpstr>
      <vt:lpstr>총괄표</vt:lpstr>
      <vt:lpstr>세입결산서</vt:lpstr>
      <vt:lpstr>세출결산서</vt:lpstr>
      <vt:lpstr>과목전용조서</vt:lpstr>
      <vt:lpstr>예비비사용조서</vt:lpstr>
      <vt:lpstr>현금 및 예금명세서</vt:lpstr>
      <vt:lpstr>정부보조금명세서</vt:lpstr>
      <vt:lpstr>인건비명세서</vt:lpstr>
      <vt:lpstr>사업비명세서</vt:lpstr>
      <vt:lpstr>감사보고서</vt:lpstr>
      <vt:lpstr>세입결산서!Print_Area</vt:lpstr>
      <vt:lpstr>세출결산서!Print_Area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2025-03-04T06:03:32Z</cp:lastPrinted>
  <dcterms:created xsi:type="dcterms:W3CDTF">2019-04-14T04:44:45Z</dcterms:created>
  <dcterms:modified xsi:type="dcterms:W3CDTF">2025-03-04T06:03:35Z</dcterms:modified>
</cp:coreProperties>
</file>